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-pc05\Documents\Financial Biz\(株)グリーンファンド\PV国内大規模事業\002-リパワリングの事業\殿城発電所を売買するときのＰＲ告知情報\"/>
    </mc:Choice>
  </mc:AlternateContent>
  <xr:revisionPtr revIDLastSave="0" documentId="8_{B77C3687-B9FC-4502-9485-50FC50687113}" xr6:coauthVersionLast="47" xr6:coauthVersionMax="47" xr10:uidLastSave="{00000000-0000-0000-0000-000000000000}"/>
  <bookViews>
    <workbookView xWindow="1110" yWindow="1005" windowWidth="45300" windowHeight="26880" xr2:uid="{DB8574C8-92D4-41CD-87D3-9E830CEA54B5}"/>
  </bookViews>
  <sheets>
    <sheet name="2020年6月~2021年5月" sheetId="2" r:id="rId1"/>
    <sheet name="殿城岩戸修繕費元帳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8" i="2" l="1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R39" i="2"/>
  <c r="R38" i="2"/>
  <c r="R37" i="2"/>
  <c r="R36" i="2"/>
  <c r="R35" i="2"/>
  <c r="R34" i="2"/>
  <c r="R33" i="2"/>
  <c r="R32" i="2"/>
  <c r="R31" i="2"/>
  <c r="R19" i="2"/>
  <c r="R18" i="2"/>
  <c r="R26" i="2"/>
  <c r="R28" i="2"/>
  <c r="P38" i="2"/>
  <c r="O38" i="2"/>
  <c r="N38" i="2"/>
  <c r="M38" i="2"/>
  <c r="L38" i="2"/>
  <c r="K38" i="2"/>
  <c r="I38" i="2"/>
  <c r="H38" i="2"/>
  <c r="G38" i="2"/>
  <c r="F38" i="2"/>
  <c r="E38" i="2"/>
  <c r="J38" i="2" s="1"/>
  <c r="D38" i="2"/>
  <c r="T51" i="2"/>
  <c r="T50" i="2"/>
  <c r="T44" i="2"/>
  <c r="T43" i="2"/>
  <c r="T41" i="2"/>
  <c r="T39" i="2"/>
  <c r="Q26" i="2"/>
  <c r="Q28" i="2"/>
  <c r="Q29" i="2"/>
  <c r="Q30" i="2"/>
  <c r="Q31" i="2"/>
  <c r="Q32" i="2"/>
  <c r="Q33" i="2"/>
  <c r="Q34" i="2"/>
  <c r="Q35" i="2"/>
  <c r="J44" i="2"/>
  <c r="J39" i="2"/>
  <c r="J37" i="2"/>
  <c r="J26" i="2"/>
  <c r="J28" i="2"/>
  <c r="J29" i="2"/>
  <c r="J30" i="2"/>
  <c r="J31" i="2"/>
  <c r="J32" i="2"/>
  <c r="J33" i="2"/>
  <c r="J34" i="2"/>
  <c r="Q36" i="2"/>
  <c r="J36" i="2"/>
  <c r="J35" i="2"/>
  <c r="T13" i="2"/>
  <c r="T12" i="2"/>
  <c r="T11" i="2"/>
  <c r="T10" i="2"/>
  <c r="T9" i="2"/>
  <c r="P14" i="2"/>
  <c r="O14" i="2"/>
  <c r="N14" i="2"/>
  <c r="M14" i="2"/>
  <c r="L14" i="2"/>
  <c r="K14" i="2"/>
  <c r="I14" i="2"/>
  <c r="H14" i="2"/>
  <c r="G14" i="2"/>
  <c r="F14" i="2"/>
  <c r="E14" i="2"/>
  <c r="D14" i="2"/>
  <c r="T14" i="2" s="1"/>
  <c r="AJ18" i="3" l="1"/>
  <c r="AI18" i="3"/>
  <c r="AH15" i="3"/>
  <c r="AH14" i="3"/>
  <c r="AI58" i="3" s="1"/>
  <c r="AH42" i="3"/>
  <c r="AJ46" i="3"/>
  <c r="AI46" i="3"/>
  <c r="AJ42" i="3"/>
  <c r="AI42" i="3"/>
  <c r="AG42" i="3"/>
  <c r="AJ41" i="3"/>
  <c r="AI41" i="3"/>
  <c r="AH41" i="3"/>
  <c r="AG41" i="3"/>
  <c r="AJ40" i="3"/>
  <c r="AI40" i="3"/>
  <c r="AH40" i="3"/>
  <c r="AG40" i="3"/>
  <c r="AJ39" i="3"/>
  <c r="AI39" i="3"/>
  <c r="AH39" i="3"/>
  <c r="AG39" i="3"/>
  <c r="AJ38" i="3"/>
  <c r="AI38" i="3"/>
  <c r="AH38" i="3"/>
  <c r="AG38" i="3"/>
  <c r="AJ37" i="3"/>
  <c r="AI37" i="3"/>
  <c r="AH37" i="3"/>
  <c r="AG37" i="3"/>
  <c r="AJ36" i="3"/>
  <c r="AI36" i="3"/>
  <c r="AH36" i="3"/>
  <c r="AG36" i="3"/>
  <c r="AJ35" i="3"/>
  <c r="AI35" i="3"/>
  <c r="AH35" i="3"/>
  <c r="AG35" i="3"/>
  <c r="AJ34" i="3"/>
  <c r="AI34" i="3"/>
  <c r="AH34" i="3"/>
  <c r="AG34" i="3"/>
  <c r="AJ33" i="3"/>
  <c r="AI33" i="3"/>
  <c r="AH33" i="3"/>
  <c r="AG33" i="3"/>
  <c r="AJ32" i="3"/>
  <c r="AI32" i="3"/>
  <c r="AH32" i="3"/>
  <c r="AG32" i="3"/>
  <c r="AJ31" i="3"/>
  <c r="AI31" i="3"/>
  <c r="AH31" i="3"/>
  <c r="AG31" i="3"/>
  <c r="AJ30" i="3"/>
  <c r="AI30" i="3"/>
  <c r="AH30" i="3"/>
  <c r="AG30" i="3"/>
  <c r="AJ29" i="3"/>
  <c r="AI29" i="3"/>
  <c r="AH29" i="3"/>
  <c r="AG29" i="3"/>
  <c r="AJ28" i="3"/>
  <c r="AI28" i="3"/>
  <c r="AH28" i="3"/>
  <c r="AG28" i="3"/>
  <c r="AJ27" i="3"/>
  <c r="AI27" i="3"/>
  <c r="AH27" i="3"/>
  <c r="AG27" i="3"/>
  <c r="AJ26" i="3"/>
  <c r="AI26" i="3"/>
  <c r="AH26" i="3"/>
  <c r="AG26" i="3"/>
  <c r="AJ25" i="3"/>
  <c r="AI25" i="3"/>
  <c r="AH25" i="3"/>
  <c r="AG25" i="3"/>
  <c r="AJ24" i="3"/>
  <c r="AI24" i="3"/>
  <c r="AH24" i="3"/>
  <c r="AG24" i="3"/>
  <c r="AJ23" i="3"/>
  <c r="AI23" i="3"/>
  <c r="AH23" i="3"/>
  <c r="AG23" i="3"/>
  <c r="AJ22" i="3"/>
  <c r="AI22" i="3"/>
  <c r="AH22" i="3"/>
  <c r="AG22" i="3"/>
  <c r="AJ21" i="3"/>
  <c r="AI21" i="3"/>
  <c r="AH21" i="3"/>
  <c r="AG21" i="3"/>
  <c r="AJ20" i="3"/>
  <c r="AI20" i="3"/>
  <c r="AH20" i="3"/>
  <c r="AG20" i="3"/>
  <c r="AJ19" i="3"/>
  <c r="AI19" i="3"/>
  <c r="AH19" i="3"/>
  <c r="AG19" i="3"/>
  <c r="AH18" i="3"/>
  <c r="AG18" i="3"/>
  <c r="AJ17" i="3"/>
  <c r="AI17" i="3"/>
  <c r="AH17" i="3"/>
  <c r="AG17" i="3"/>
  <c r="AJ16" i="3"/>
  <c r="AI16" i="3"/>
  <c r="AH16" i="3"/>
  <c r="AG16" i="3"/>
  <c r="AJ15" i="3"/>
  <c r="AI15" i="3"/>
  <c r="AG15" i="3"/>
  <c r="AJ14" i="3"/>
  <c r="AI14" i="3"/>
  <c r="AG14" i="3"/>
  <c r="AI49" i="3" l="1"/>
  <c r="AK65" i="3" s="1"/>
  <c r="F29" i="2" s="1"/>
  <c r="AJ50" i="3"/>
  <c r="AL66" i="3" s="1"/>
  <c r="G30" i="2" s="1"/>
  <c r="AI53" i="3"/>
  <c r="AJ58" i="3"/>
  <c r="AT66" i="3" s="1"/>
  <c r="P30" i="2" s="1"/>
  <c r="AM58" i="3"/>
  <c r="AT65" i="3"/>
  <c r="P29" i="2" s="1"/>
  <c r="P31" i="2" s="1"/>
  <c r="AI48" i="3"/>
  <c r="AJ65" i="3" s="1"/>
  <c r="E29" i="2" s="1"/>
  <c r="AJ53" i="3"/>
  <c r="AI56" i="3"/>
  <c r="AJ48" i="3"/>
  <c r="AJ66" i="3" s="1"/>
  <c r="E30" i="2" s="1"/>
  <c r="AI51" i="3"/>
  <c r="AJ56" i="3"/>
  <c r="AR66" i="3" s="1"/>
  <c r="N30" i="2" s="1"/>
  <c r="AJ51" i="3"/>
  <c r="AM66" i="3" s="1"/>
  <c r="H30" i="2" s="1"/>
  <c r="AI54" i="3"/>
  <c r="AJ54" i="3"/>
  <c r="AP66" i="3" s="1"/>
  <c r="L30" i="2" s="1"/>
  <c r="AI57" i="3"/>
  <c r="AJ49" i="3"/>
  <c r="AK66" i="3" s="1"/>
  <c r="F30" i="2" s="1"/>
  <c r="AI52" i="3"/>
  <c r="AJ57" i="3"/>
  <c r="AS66" i="3" s="1"/>
  <c r="O30" i="2" s="1"/>
  <c r="AI47" i="3"/>
  <c r="AJ52" i="3"/>
  <c r="AN66" i="3" s="1"/>
  <c r="I30" i="2" s="1"/>
  <c r="AI55" i="3"/>
  <c r="AJ47" i="3"/>
  <c r="AI66" i="3" s="1"/>
  <c r="D30" i="2" s="1"/>
  <c r="AI50" i="3"/>
  <c r="AJ55" i="3"/>
  <c r="AQ66" i="3" s="1"/>
  <c r="M30" i="2" s="1"/>
  <c r="E31" i="2" l="1"/>
  <c r="F31" i="2"/>
  <c r="AM49" i="3"/>
  <c r="AM48" i="3"/>
  <c r="AK50" i="3"/>
  <c r="AM50" i="3"/>
  <c r="AL65" i="3"/>
  <c r="G29" i="2" s="1"/>
  <c r="G31" i="2" s="1"/>
  <c r="AK53" i="3"/>
  <c r="AO66" i="3"/>
  <c r="K30" i="2" s="1"/>
  <c r="AR65" i="3"/>
  <c r="N29" i="2" s="1"/>
  <c r="N31" i="2" s="1"/>
  <c r="AM56" i="3"/>
  <c r="AS65" i="3"/>
  <c r="O29" i="2" s="1"/>
  <c r="O31" i="2" s="1"/>
  <c r="AM57" i="3"/>
  <c r="AQ65" i="3"/>
  <c r="M29" i="2" s="1"/>
  <c r="M31" i="2" s="1"/>
  <c r="AM55" i="3"/>
  <c r="AM54" i="3"/>
  <c r="AP65" i="3"/>
  <c r="L29" i="2" s="1"/>
  <c r="L31" i="2" s="1"/>
  <c r="AM47" i="3"/>
  <c r="AI65" i="3"/>
  <c r="AM53" i="3"/>
  <c r="AO65" i="3"/>
  <c r="K29" i="2" s="1"/>
  <c r="AM65" i="3"/>
  <c r="H29" i="2" s="1"/>
  <c r="H31" i="2" s="1"/>
  <c r="AM51" i="3"/>
  <c r="AK52" i="3"/>
  <c r="AN65" i="3"/>
  <c r="I29" i="2" s="1"/>
  <c r="I31" i="2" s="1"/>
  <c r="AM52" i="3"/>
  <c r="AK58" i="3"/>
  <c r="AK51" i="3"/>
  <c r="AK47" i="3"/>
  <c r="AI59" i="3"/>
  <c r="AK57" i="3"/>
  <c r="AK56" i="3"/>
  <c r="AK48" i="3"/>
  <c r="AJ59" i="3"/>
  <c r="AK55" i="3"/>
  <c r="AK49" i="3"/>
  <c r="AK54" i="3"/>
  <c r="AU66" i="3" l="1"/>
  <c r="R30" i="2"/>
  <c r="D29" i="2"/>
  <c r="AU65" i="3"/>
  <c r="AK59" i="3"/>
  <c r="D31" i="2" l="1"/>
  <c r="AU67" i="3"/>
  <c r="R2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馬場明彦</author>
    <author>ge-pc05</author>
  </authors>
  <commentList>
    <comment ref="D18" authorId="0" shapeId="0" xr:uid="{3FD99316-278C-4F60-93E7-11CCF6F809A8}">
      <text>
        <r>
          <rPr>
            <b/>
            <sz val="9"/>
            <color indexed="81"/>
            <rFont val="MS P ゴシック"/>
            <family val="3"/>
            <charset val="128"/>
          </rPr>
          <t>5月分　1,916,836円
6月分　1,671,237円</t>
        </r>
      </text>
    </comment>
    <comment ref="G18" authorId="0" shapeId="0" xr:uid="{F8F4A47B-E447-4637-BD77-6CFFC5B0CC91}">
      <text>
        <r>
          <rPr>
            <b/>
            <sz val="9"/>
            <color indexed="81"/>
            <rFont val="MS P ゴシック"/>
            <family val="3"/>
            <charset val="128"/>
          </rPr>
          <t>8月分　1,386,869円
9月分　1,215,243円</t>
        </r>
      </text>
    </comment>
    <comment ref="O34" authorId="1" shapeId="0" xr:uid="{B9D08788-E842-4207-81BF-4A29009A1490}">
      <text>
        <r>
          <rPr>
            <b/>
            <sz val="9"/>
            <color indexed="81"/>
            <rFont val="MS P ゴシック"/>
            <family val="3"/>
            <charset val="128"/>
          </rPr>
          <t>ge-pc05: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殿城　固定資産税</t>
        </r>
      </text>
    </comment>
  </commentList>
</comments>
</file>

<file path=xl/sharedStrings.xml><?xml version="1.0" encoding="utf-8"?>
<sst xmlns="http://schemas.openxmlformats.org/spreadsheetml/2006/main" count="323" uniqueCount="135">
  <si>
    <t>帳票名：残高試算表(年間推移)</t>
  </si>
  <si>
    <t>事業所名：株式会社　グッドエネジー</t>
  </si>
  <si>
    <t>処理日時：令和03年07月09日,12:07:28</t>
  </si>
  <si>
    <t>集計期間：令和02年06月01日,令和03年05月31日,決算仕訳を含む</t>
  </si>
  <si>
    <t>税抜/税込：税込</t>
  </si>
  <si>
    <t>勘定科目</t>
  </si>
  <si>
    <t xml:space="preserve"> 6月度</t>
  </si>
  <si>
    <t xml:space="preserve"> 7月度</t>
  </si>
  <si>
    <t xml:space="preserve"> 8月度</t>
  </si>
  <si>
    <t xml:space="preserve"> 9月度</t>
  </si>
  <si>
    <t>10月度</t>
  </si>
  <si>
    <t>11月度</t>
  </si>
  <si>
    <t>上半期残高(合計)</t>
  </si>
  <si>
    <t>12月度</t>
  </si>
  <si>
    <t xml:space="preserve"> 1月度</t>
  </si>
  <si>
    <t xml:space="preserve"> 2月度</t>
  </si>
  <si>
    <t xml:space="preserve"> 3月度</t>
  </si>
  <si>
    <t xml:space="preserve"> 4月度</t>
  </si>
  <si>
    <t xml:space="preserve"> 5月度</t>
  </si>
  <si>
    <t>下半期残高(合計)</t>
  </si>
  <si>
    <t>当期仮残高(合計)</t>
  </si>
  <si>
    <t>決算残高(合計)</t>
  </si>
  <si>
    <t>当期残高(合計)</t>
  </si>
  <si>
    <t>[売上高]</t>
  </si>
  <si>
    <t>売電収入</t>
  </si>
  <si>
    <t>売上高合計</t>
  </si>
  <si>
    <t>[売上原価]</t>
  </si>
  <si>
    <t>期首商品棚卸高</t>
  </si>
  <si>
    <t>当期商品仕入高</t>
  </si>
  <si>
    <t>合計</t>
  </si>
  <si>
    <t>期末商品棚卸高</t>
  </si>
  <si>
    <t>売上原価</t>
  </si>
  <si>
    <t>売上総損益金額</t>
  </si>
  <si>
    <t>[販売管理費]</t>
  </si>
  <si>
    <t>旅費交通費</t>
  </si>
  <si>
    <t>修繕費</t>
  </si>
  <si>
    <t>水道光熱費</t>
  </si>
  <si>
    <t>保険料</t>
  </si>
  <si>
    <t>減価償却費</t>
  </si>
  <si>
    <t>雑費</t>
  </si>
  <si>
    <t>販売管理費計</t>
  </si>
  <si>
    <t>営業損益金額</t>
  </si>
  <si>
    <t>[営業外収益]</t>
  </si>
  <si>
    <t>営業外収益合計</t>
  </si>
  <si>
    <t>[営業外費用]</t>
  </si>
  <si>
    <t>営業外費用合計</t>
  </si>
  <si>
    <t>経常損益金額</t>
  </si>
  <si>
    <t>[特別利益]</t>
  </si>
  <si>
    <t>特別利益合計</t>
  </si>
  <si>
    <t>[特別損失]</t>
  </si>
  <si>
    <t>特別損失合計</t>
  </si>
  <si>
    <t>[当期純損益]</t>
  </si>
  <si>
    <t>税引前当期純損益金額</t>
  </si>
  <si>
    <t>当期純損益金額</t>
  </si>
  <si>
    <t>機器修繕費</t>
  </si>
  <si>
    <t>機器修繕費</t>
    <rPh sb="0" eb="2">
      <t>キキ</t>
    </rPh>
    <rPh sb="2" eb="5">
      <t>シュウゼンヒ</t>
    </rPh>
    <phoneticPr fontId="3"/>
  </si>
  <si>
    <t>草刈りその他</t>
  </si>
  <si>
    <t>草刈りその他</t>
    <rPh sb="0" eb="2">
      <t>クサカ</t>
    </rPh>
    <rPh sb="5" eb="6">
      <t>タ</t>
    </rPh>
    <phoneticPr fontId="3"/>
  </si>
  <si>
    <t>帳票名：総勘定元帳</t>
  </si>
  <si>
    <t>処理日時：令和03年07月09日,15:50:25</t>
  </si>
  <si>
    <t>検索条件：</t>
  </si>
  <si>
    <t>当日仕訳：NO</t>
  </si>
  <si>
    <t>勘定科目：修繕費</t>
  </si>
  <si>
    <t>部門：殿城岩戸</t>
  </si>
  <si>
    <t>日付</t>
  </si>
  <si>
    <t>伝票No.</t>
  </si>
  <si>
    <t>決算</t>
  </si>
  <si>
    <t>調整</t>
  </si>
  <si>
    <t>付箋1</t>
  </si>
  <si>
    <t>付箋2</t>
  </si>
  <si>
    <t>タイプ</t>
  </si>
  <si>
    <t>生成元</t>
  </si>
  <si>
    <t>補助科目</t>
  </si>
  <si>
    <t>部門</t>
  </si>
  <si>
    <t>税区分</t>
  </si>
  <si>
    <t>税計算区分</t>
  </si>
  <si>
    <t>相手</t>
  </si>
  <si>
    <t>借方金額</t>
  </si>
  <si>
    <t>借方税額</t>
  </si>
  <si>
    <t>貸方金額</t>
  </si>
  <si>
    <t>貸方税額</t>
  </si>
  <si>
    <t>残高</t>
  </si>
  <si>
    <t>摘要</t>
  </si>
  <si>
    <t>期日</t>
  </si>
  <si>
    <t>番号</t>
  </si>
  <si>
    <t>仕訳メモ</t>
  </si>
  <si>
    <t>作業日付</t>
  </si>
  <si>
    <t>仕訳番号</t>
  </si>
  <si>
    <t>区分</t>
    <rPh sb="0" eb="2">
      <t>クブン</t>
    </rPh>
    <phoneticPr fontId="3"/>
  </si>
  <si>
    <t>月</t>
    <rPh sb="0" eb="1">
      <t>ツキ</t>
    </rPh>
    <phoneticPr fontId="3"/>
  </si>
  <si>
    <t>NO</t>
  </si>
  <si>
    <t>修繕（草刈り等）</t>
  </si>
  <si>
    <t>殿城岩戸</t>
  </si>
  <si>
    <t>課対仕入10%</t>
  </si>
  <si>
    <t>普通預金</t>
  </si>
  <si>
    <t>埼玉りそな　浦和中央支店</t>
  </si>
  <si>
    <t>㈱小山林産　北斜面伐採費</t>
  </si>
  <si>
    <t>修繕（遠隔監視）</t>
  </si>
  <si>
    <t>エナジーソリューションズ㈱　殿城岩戸1-5　運用管理費5月分</t>
  </si>
  <si>
    <t>エナジーソリューションズ㈱　殿城岩戸1-5　運用管理費6月分</t>
  </si>
  <si>
    <t>エナジーソリューションズ㈱　殿城岩戸1-5　運用管理費7月分</t>
  </si>
  <si>
    <t>上田信州電機(有)　通信装置再起動</t>
  </si>
  <si>
    <t>三井住友　浦和支店</t>
  </si>
  <si>
    <t>上田信州電機(有)　停電復旧作業</t>
  </si>
  <si>
    <t>上田信州電機(有)　配線切断</t>
  </si>
  <si>
    <t>便利屋お助け本舗長野上田店　草刈り</t>
  </si>
  <si>
    <t>便利屋お助け本舗長野上田店　修理代受領</t>
  </si>
  <si>
    <t>エナジーソリューションズ㈱　殿城岩戸1-5　運用管理費8月分</t>
  </si>
  <si>
    <t>上田信州電機(有)　通信障害調査・復旧、パワコン交換</t>
  </si>
  <si>
    <t>エナジーソリューションズ　ソーラーモニター交換　損保リカバー予定</t>
  </si>
  <si>
    <t>上田信州電機　落雷復旧工事</t>
  </si>
  <si>
    <t>丸紅　落雷復旧　パワーコンディショナー　損保リカバー予定</t>
  </si>
  <si>
    <t>日新火災海上保険　殿城発電所落雷被害損害保険金</t>
  </si>
  <si>
    <t>エナジーソリューションズ　交換用ソーラーモーター</t>
  </si>
  <si>
    <t>丸紅㈱　安川電機製パワーコンディショナー</t>
  </si>
  <si>
    <t>エナジーソリューション　殿城発電所5　LAN＜＞RS485変換器</t>
  </si>
  <si>
    <t>上田信州電機有限会社　パワコン交換に伴う追加費用</t>
  </si>
  <si>
    <t>エナジーソリューション　ソーラーモニター運用管理費</t>
  </si>
  <si>
    <t>まとめ</t>
    <phoneticPr fontId="3"/>
  </si>
  <si>
    <t>合計</t>
    <rPh sb="0" eb="2">
      <t>ゴウケイ</t>
    </rPh>
    <phoneticPr fontId="3"/>
  </si>
  <si>
    <t>１区画目</t>
    <rPh sb="1" eb="4">
      <t>クカクメ</t>
    </rPh>
    <phoneticPr fontId="3"/>
  </si>
  <si>
    <t>2区画目</t>
    <rPh sb="1" eb="4">
      <t>クカクメ</t>
    </rPh>
    <phoneticPr fontId="3"/>
  </si>
  <si>
    <t>３区画目</t>
    <rPh sb="1" eb="4">
      <t>クカクメ</t>
    </rPh>
    <phoneticPr fontId="3"/>
  </si>
  <si>
    <t>４区画目</t>
    <rPh sb="1" eb="4">
      <t>クカクメ</t>
    </rPh>
    <phoneticPr fontId="3"/>
  </si>
  <si>
    <t>５区画目</t>
    <rPh sb="1" eb="4">
      <t>クカクメ</t>
    </rPh>
    <phoneticPr fontId="3"/>
  </si>
  <si>
    <t>売電量合計</t>
    <rPh sb="0" eb="5">
      <t>バイデンリョウゴウケイ</t>
    </rPh>
    <phoneticPr fontId="3"/>
  </si>
  <si>
    <t>当期合計</t>
    <rPh sb="0" eb="2">
      <t>トウキ</t>
    </rPh>
    <rPh sb="2" eb="4">
      <t>ゴウケイ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</si>
  <si>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</si>
  <si>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</si>
  <si>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租税公課（県税）</t>
    <rPh sb="5" eb="7">
      <t>ケンゼイ</t>
    </rPh>
    <phoneticPr fontId="3"/>
  </si>
  <si>
    <t>固定資産税（上田市へ）</t>
    <rPh sb="0" eb="5">
      <t>コテイシサンゼイ</t>
    </rPh>
    <rPh sb="6" eb="9">
      <t>ウエダシ</t>
    </rPh>
    <phoneticPr fontId="3"/>
  </si>
  <si>
    <t>kinjiro*=8Tomoko21</t>
    <phoneticPr fontId="3"/>
  </si>
  <si>
    <t>Nagayama-innAi*=8</t>
    <phoneticPr fontId="3"/>
  </si>
  <si>
    <t>iegg8333</t>
    <phoneticPr fontId="3"/>
  </si>
  <si>
    <t>No.4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</si>
</sst>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[$-411]ggge&quot;年&quot;m&quot;月&quot;d&quot;日&quot;;@"/>
    <numFmt numFmtId="178" formatCode="&quot;¥&quot;#,##0_);[Red]\(&quot;¥&quot;#,##0\)"/>
    <numFmt numFmtId="179" formatCode="#,###&quot;kwh&quot;"/>
    <numFmt numFmtId="180" formatCode="&quot;¥&quot;#,##0.0_);[Red]\(&quot;¥&quot;#,##0.0\)"/>
  </numFmts>
  <fonts count="16">
    <font>
      <sz val="10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Yu Gothic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Yu Gothic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2"/>
      <name val="Yu Gothic"/>
      <family val="3"/>
      <charset val="128"/>
    </font>
    <font>
      <b/>
      <sz val="14"/>
      <name val="Yu Gothic"/>
      <family val="3"/>
      <charset val="128"/>
    </font>
    <font>
      <sz val="14"/>
      <name val="Yu Gothic"/>
      <family val="3"/>
      <charset val="128"/>
    </font>
    <font>
      <sz val="9"/>
      <color indexed="81"/>
      <name val="MS P ゴシック"/>
      <family val="3"/>
      <charset val="128"/>
    </font>
    <font>
      <sz val="16"/>
      <name val="Yu Gothic"/>
      <family val="3"/>
      <charset val="128"/>
    </font>
    <font>
      <b/>
      <sz val="12"/>
      <name val="Yu Gothic"/>
      <family val="3"/>
      <charset val="128"/>
    </font>
    <font>
      <b/>
      <sz val="16"/>
      <name val="Yu Gothic"/>
      <family val="3"/>
      <charset val="128"/>
    </font>
    <font>
      <sz val="14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6" fillId="0" borderId="0" applyFont="0" applyFill="0" applyBorder="0" applyAlignment="0" applyProtection="0">
      <alignment vertical="center"/>
    </xf>
    <xf numFmtId="0" fontId="7" fillId="0" borderId="0"/>
  </cellStyleXfs>
  <cellXfs count="59">
    <xf numFmtId="0" fontId="0" fillId="0" borderId="0" xfId="0">
      <alignment vertical="center"/>
    </xf>
    <xf numFmtId="0" fontId="2" fillId="0" borderId="0" xfId="1" applyFont="1"/>
    <xf numFmtId="49" fontId="4" fillId="0" borderId="0" xfId="1" applyNumberFormat="1" applyFont="1" applyAlignment="1">
      <alignment horizontal="center"/>
    </xf>
    <xf numFmtId="176" fontId="2" fillId="0" borderId="0" xfId="1" applyNumberFormat="1" applyFont="1"/>
    <xf numFmtId="49" fontId="2" fillId="0" borderId="0" xfId="3" applyNumberFormat="1" applyFont="1" applyProtection="1">
      <protection locked="0"/>
    </xf>
    <xf numFmtId="0" fontId="2" fillId="0" borderId="0" xfId="3" applyFont="1"/>
    <xf numFmtId="49" fontId="2" fillId="0" borderId="0" xfId="3" applyNumberFormat="1" applyFont="1"/>
    <xf numFmtId="38" fontId="2" fillId="0" borderId="0" xfId="1" applyNumberFormat="1" applyFont="1"/>
    <xf numFmtId="49" fontId="8" fillId="0" borderId="0" xfId="1" applyNumberFormat="1" applyFont="1"/>
    <xf numFmtId="0" fontId="8" fillId="0" borderId="0" xfId="1" applyFont="1"/>
    <xf numFmtId="49" fontId="9" fillId="0" borderId="1" xfId="1" applyNumberFormat="1" applyFont="1" applyBorder="1" applyAlignment="1">
      <alignment horizontal="center"/>
    </xf>
    <xf numFmtId="49" fontId="10" fillId="0" borderId="1" xfId="1" applyNumberFormat="1" applyFont="1" applyBorder="1"/>
    <xf numFmtId="38" fontId="10" fillId="0" borderId="1" xfId="1" applyNumberFormat="1" applyFont="1" applyBorder="1"/>
    <xf numFmtId="38" fontId="10" fillId="0" borderId="1" xfId="1" quotePrefix="1" applyNumberFormat="1" applyFont="1" applyBorder="1"/>
    <xf numFmtId="49" fontId="10" fillId="0" borderId="0" xfId="1" applyNumberFormat="1" applyFont="1"/>
    <xf numFmtId="49" fontId="9" fillId="0" borderId="1" xfId="1" applyNumberFormat="1" applyFont="1" applyBorder="1" applyAlignment="1">
      <alignment horizontal="center" shrinkToFit="1"/>
    </xf>
    <xf numFmtId="38" fontId="10" fillId="0" borderId="0" xfId="2" applyFont="1" applyAlignment="1"/>
    <xf numFmtId="49" fontId="10" fillId="0" borderId="0" xfId="3" applyNumberFormat="1" applyFont="1" applyProtection="1">
      <protection locked="0"/>
    </xf>
    <xf numFmtId="0" fontId="10" fillId="0" borderId="0" xfId="3" applyFont="1"/>
    <xf numFmtId="49" fontId="10" fillId="0" borderId="0" xfId="3" applyNumberFormat="1" applyFont="1"/>
    <xf numFmtId="0" fontId="9" fillId="0" borderId="0" xfId="3" applyFont="1" applyAlignment="1">
      <alignment horizontal="center" vertical="center"/>
    </xf>
    <xf numFmtId="49" fontId="9" fillId="0" borderId="0" xfId="3" applyNumberFormat="1" applyFont="1" applyAlignment="1" applyProtection="1">
      <alignment horizontal="center" vertical="center"/>
      <protection locked="0"/>
    </xf>
    <xf numFmtId="49" fontId="9" fillId="0" borderId="0" xfId="3" applyNumberFormat="1" applyFont="1" applyAlignment="1">
      <alignment horizontal="center" vertical="center"/>
    </xf>
    <xf numFmtId="0" fontId="9" fillId="3" borderId="0" xfId="3" applyFont="1" applyFill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49" fontId="9" fillId="0" borderId="2" xfId="3" applyNumberFormat="1" applyFont="1" applyBorder="1" applyAlignment="1" applyProtection="1">
      <alignment horizontal="center" vertical="center"/>
      <protection locked="0"/>
    </xf>
    <xf numFmtId="49" fontId="9" fillId="0" borderId="2" xfId="3" applyNumberFormat="1" applyFont="1" applyBorder="1" applyAlignment="1">
      <alignment horizontal="center" vertical="center"/>
    </xf>
    <xf numFmtId="3" fontId="9" fillId="0" borderId="2" xfId="3" applyNumberFormat="1" applyFont="1" applyBorder="1" applyAlignment="1">
      <alignment horizontal="center" vertical="center"/>
    </xf>
    <xf numFmtId="0" fontId="10" fillId="0" borderId="1" xfId="3" applyFont="1" applyBorder="1" applyAlignment="1">
      <alignment horizontal="center"/>
    </xf>
    <xf numFmtId="49" fontId="10" fillId="2" borderId="1" xfId="3" applyNumberFormat="1" applyFont="1" applyFill="1" applyBorder="1" applyAlignment="1">
      <alignment horizontal="center"/>
    </xf>
    <xf numFmtId="177" fontId="10" fillId="0" borderId="0" xfId="3" applyNumberFormat="1" applyFont="1"/>
    <xf numFmtId="1" fontId="10" fillId="0" borderId="0" xfId="3" applyNumberFormat="1" applyFont="1"/>
    <xf numFmtId="38" fontId="10" fillId="0" borderId="0" xfId="3" applyNumberFormat="1" applyFont="1"/>
    <xf numFmtId="3" fontId="10" fillId="0" borderId="0" xfId="3" applyNumberFormat="1" applyFont="1"/>
    <xf numFmtId="49" fontId="10" fillId="0" borderId="0" xfId="3" applyNumberFormat="1" applyFont="1" applyAlignment="1">
      <alignment vertical="center" wrapText="1"/>
    </xf>
    <xf numFmtId="1" fontId="10" fillId="3" borderId="0" xfId="3" applyNumberFormat="1" applyFont="1" applyFill="1"/>
    <xf numFmtId="0" fontId="10" fillId="4" borderId="0" xfId="3" applyFont="1" applyFill="1"/>
    <xf numFmtId="38" fontId="10" fillId="0" borderId="1" xfId="2" applyFont="1" applyBorder="1" applyAlignment="1"/>
    <xf numFmtId="38" fontId="10" fillId="0" borderId="0" xfId="3" quotePrefix="1" applyNumberFormat="1" applyFont="1"/>
    <xf numFmtId="49" fontId="10" fillId="0" borderId="1" xfId="3" applyNumberFormat="1" applyFont="1" applyBorder="1" applyAlignment="1">
      <alignment horizontal="center"/>
    </xf>
    <xf numFmtId="0" fontId="10" fillId="0" borderId="1" xfId="3" applyFont="1" applyBorder="1"/>
    <xf numFmtId="0" fontId="10" fillId="0" borderId="4" xfId="3" applyFont="1" applyBorder="1" applyAlignment="1">
      <alignment horizontal="center"/>
    </xf>
    <xf numFmtId="0" fontId="10" fillId="0" borderId="3" xfId="3" applyFont="1" applyBorder="1" applyAlignment="1">
      <alignment horizontal="center"/>
    </xf>
    <xf numFmtId="38" fontId="10" fillId="0" borderId="4" xfId="2" applyFont="1" applyBorder="1" applyAlignment="1"/>
    <xf numFmtId="38" fontId="10" fillId="0" borderId="3" xfId="2" applyFont="1" applyBorder="1" applyAlignment="1"/>
    <xf numFmtId="0" fontId="10" fillId="0" borderId="0" xfId="1" applyFont="1"/>
    <xf numFmtId="178" fontId="12" fillId="0" borderId="0" xfId="1" applyNumberFormat="1" applyFont="1"/>
    <xf numFmtId="178" fontId="12" fillId="0" borderId="0" xfId="2" applyNumberFormat="1" applyFont="1" applyAlignment="1"/>
    <xf numFmtId="0" fontId="12" fillId="0" borderId="0" xfId="1" applyFont="1"/>
    <xf numFmtId="49" fontId="9" fillId="0" borderId="1" xfId="1" applyNumberFormat="1" applyFont="1" applyBorder="1"/>
    <xf numFmtId="0" fontId="13" fillId="0" borderId="1" xfId="1" applyFont="1" applyBorder="1"/>
    <xf numFmtId="0" fontId="9" fillId="0" borderId="1" xfId="1" applyFont="1" applyBorder="1"/>
    <xf numFmtId="0" fontId="14" fillId="0" borderId="0" xfId="1" applyFont="1" applyAlignment="1">
      <alignment horizontal="center"/>
    </xf>
    <xf numFmtId="179" fontId="12" fillId="0" borderId="1" xfId="2" applyNumberFormat="1" applyFont="1" applyBorder="1" applyAlignment="1">
      <alignment shrinkToFit="1"/>
    </xf>
    <xf numFmtId="49" fontId="10" fillId="0" borderId="1" xfId="1" applyNumberFormat="1" applyFont="1" applyFill="1" applyBorder="1"/>
    <xf numFmtId="38" fontId="10" fillId="0" borderId="1" xfId="1" applyNumberFormat="1" applyFont="1" applyFill="1" applyBorder="1"/>
    <xf numFmtId="38" fontId="10" fillId="0" borderId="1" xfId="1" quotePrefix="1" applyNumberFormat="1" applyFont="1" applyFill="1" applyBorder="1"/>
    <xf numFmtId="49" fontId="10" fillId="0" borderId="1" xfId="1" applyNumberFormat="1" applyFont="1" applyFill="1" applyBorder="1" applyAlignment="1">
      <alignment horizontal="left" indent="2"/>
    </xf>
    <xf numFmtId="180" fontId="10" fillId="0" borderId="0" xfId="1" applyNumberFormat="1" applyFont="1"/>
  </cellXfs>
  <cellStyles count="4">
    <cellStyle name="桁区切り" xfId="2" builtinId="6"/>
    <cellStyle name="標準" xfId="0" builtinId="0"/>
    <cellStyle name="標準 2" xfId="1" xr:uid="{F5E77BFF-6985-48DD-B3BD-3F5FB9D99DC1}"/>
    <cellStyle name="標準 2 2" xfId="3" xr:uid="{2CDE5DCA-C36D-4986-B667-8DF8222DC6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84769-D6F4-4DFF-838E-970119062638}">
  <sheetPr codeName="Sheet3"/>
  <dimension ref="C1:IX56"/>
  <sheetViews>
    <sheetView tabSelected="1" zoomScale="70" zoomScaleNormal="70" workbookViewId="0">
      <pane xSplit="3" ySplit="16" topLeftCell="D17" activePane="bottomRight" state="frozen"/>
      <selection pane="topRight" activeCell="B1" sqref="B1"/>
      <selection pane="bottomLeft" activeCell="A10" sqref="A10"/>
      <selection pane="bottomRight" activeCell="U38" sqref="U38"/>
    </sheetView>
  </sheetViews>
  <sheetFormatPr defaultRowHeight="16.5"/>
  <cols>
    <col min="1" max="2" width="9.140625" style="1"/>
    <col min="3" max="3" width="28" style="1" customWidth="1"/>
    <col min="4" max="5" width="17.5703125" style="1" customWidth="1"/>
    <col min="6" max="6" width="18.140625" style="1" customWidth="1"/>
    <col min="7" max="9" width="19.42578125" style="1" customWidth="1"/>
    <col min="10" max="10" width="17" style="1" customWidth="1"/>
    <col min="11" max="16" width="19.42578125" style="1" customWidth="1"/>
    <col min="17" max="17" width="17.5703125" style="1" customWidth="1"/>
    <col min="18" max="18" width="20.5703125" style="1" customWidth="1"/>
    <col min="19" max="19" width="18.7109375" style="1" customWidth="1"/>
    <col min="20" max="20" width="20.5703125" style="1" customWidth="1"/>
    <col min="21" max="23" width="19" style="1" customWidth="1"/>
    <col min="24" max="24" width="31" style="1" customWidth="1"/>
    <col min="25" max="32" width="19" style="1" customWidth="1"/>
    <col min="33" max="258" width="9.140625" style="1"/>
    <col min="259" max="259" width="60.28515625" style="1" bestFit="1" customWidth="1"/>
    <col min="260" max="261" width="9.5703125" style="1" bestFit="1" customWidth="1"/>
    <col min="262" max="262" width="9" style="1" bestFit="1" customWidth="1"/>
    <col min="263" max="265" width="9.5703125" style="1" bestFit="1" customWidth="1"/>
    <col min="266" max="266" width="16.7109375" style="1" bestFit="1" customWidth="1"/>
    <col min="267" max="267" width="10.42578125" style="1" bestFit="1" customWidth="1"/>
    <col min="268" max="269" width="8.140625" style="1" bestFit="1" customWidth="1"/>
    <col min="270" max="272" width="9.5703125" style="1" bestFit="1" customWidth="1"/>
    <col min="273" max="274" width="16.7109375" style="1" bestFit="1" customWidth="1"/>
    <col min="275" max="276" width="14.5703125" style="1" bestFit="1" customWidth="1"/>
    <col min="277" max="288" width="19" style="1" customWidth="1"/>
    <col min="289" max="514" width="9.140625" style="1"/>
    <col min="515" max="515" width="60.28515625" style="1" bestFit="1" customWidth="1"/>
    <col min="516" max="517" width="9.5703125" style="1" bestFit="1" customWidth="1"/>
    <col min="518" max="518" width="9" style="1" bestFit="1" customWidth="1"/>
    <col min="519" max="521" width="9.5703125" style="1" bestFit="1" customWidth="1"/>
    <col min="522" max="522" width="16.7109375" style="1" bestFit="1" customWidth="1"/>
    <col min="523" max="523" width="10.42578125" style="1" bestFit="1" customWidth="1"/>
    <col min="524" max="525" width="8.140625" style="1" bestFit="1" customWidth="1"/>
    <col min="526" max="528" width="9.5703125" style="1" bestFit="1" customWidth="1"/>
    <col min="529" max="530" width="16.7109375" style="1" bestFit="1" customWidth="1"/>
    <col min="531" max="532" width="14.5703125" style="1" bestFit="1" customWidth="1"/>
    <col min="533" max="544" width="19" style="1" customWidth="1"/>
    <col min="545" max="770" width="9.140625" style="1"/>
    <col min="771" max="771" width="60.28515625" style="1" bestFit="1" customWidth="1"/>
    <col min="772" max="773" width="9.5703125" style="1" bestFit="1" customWidth="1"/>
    <col min="774" max="774" width="9" style="1" bestFit="1" customWidth="1"/>
    <col min="775" max="777" width="9.5703125" style="1" bestFit="1" customWidth="1"/>
    <col min="778" max="778" width="16.7109375" style="1" bestFit="1" customWidth="1"/>
    <col min="779" max="779" width="10.42578125" style="1" bestFit="1" customWidth="1"/>
    <col min="780" max="781" width="8.140625" style="1" bestFit="1" customWidth="1"/>
    <col min="782" max="784" width="9.5703125" style="1" bestFit="1" customWidth="1"/>
    <col min="785" max="786" width="16.7109375" style="1" bestFit="1" customWidth="1"/>
    <col min="787" max="788" width="14.5703125" style="1" bestFit="1" customWidth="1"/>
    <col min="789" max="800" width="19" style="1" customWidth="1"/>
    <col min="801" max="1026" width="9.140625" style="1"/>
    <col min="1027" max="1027" width="60.28515625" style="1" bestFit="1" customWidth="1"/>
    <col min="1028" max="1029" width="9.5703125" style="1" bestFit="1" customWidth="1"/>
    <col min="1030" max="1030" width="9" style="1" bestFit="1" customWidth="1"/>
    <col min="1031" max="1033" width="9.5703125" style="1" bestFit="1" customWidth="1"/>
    <col min="1034" max="1034" width="16.7109375" style="1" bestFit="1" customWidth="1"/>
    <col min="1035" max="1035" width="10.42578125" style="1" bestFit="1" customWidth="1"/>
    <col min="1036" max="1037" width="8.140625" style="1" bestFit="1" customWidth="1"/>
    <col min="1038" max="1040" width="9.5703125" style="1" bestFit="1" customWidth="1"/>
    <col min="1041" max="1042" width="16.7109375" style="1" bestFit="1" customWidth="1"/>
    <col min="1043" max="1044" width="14.5703125" style="1" bestFit="1" customWidth="1"/>
    <col min="1045" max="1056" width="19" style="1" customWidth="1"/>
    <col min="1057" max="1282" width="9.140625" style="1"/>
    <col min="1283" max="1283" width="60.28515625" style="1" bestFit="1" customWidth="1"/>
    <col min="1284" max="1285" width="9.5703125" style="1" bestFit="1" customWidth="1"/>
    <col min="1286" max="1286" width="9" style="1" bestFit="1" customWidth="1"/>
    <col min="1287" max="1289" width="9.5703125" style="1" bestFit="1" customWidth="1"/>
    <col min="1290" max="1290" width="16.7109375" style="1" bestFit="1" customWidth="1"/>
    <col min="1291" max="1291" width="10.42578125" style="1" bestFit="1" customWidth="1"/>
    <col min="1292" max="1293" width="8.140625" style="1" bestFit="1" customWidth="1"/>
    <col min="1294" max="1296" width="9.5703125" style="1" bestFit="1" customWidth="1"/>
    <col min="1297" max="1298" width="16.7109375" style="1" bestFit="1" customWidth="1"/>
    <col min="1299" max="1300" width="14.5703125" style="1" bestFit="1" customWidth="1"/>
    <col min="1301" max="1312" width="19" style="1" customWidth="1"/>
    <col min="1313" max="1538" width="9.140625" style="1"/>
    <col min="1539" max="1539" width="60.28515625" style="1" bestFit="1" customWidth="1"/>
    <col min="1540" max="1541" width="9.5703125" style="1" bestFit="1" customWidth="1"/>
    <col min="1542" max="1542" width="9" style="1" bestFit="1" customWidth="1"/>
    <col min="1543" max="1545" width="9.5703125" style="1" bestFit="1" customWidth="1"/>
    <col min="1546" max="1546" width="16.7109375" style="1" bestFit="1" customWidth="1"/>
    <col min="1547" max="1547" width="10.42578125" style="1" bestFit="1" customWidth="1"/>
    <col min="1548" max="1549" width="8.140625" style="1" bestFit="1" customWidth="1"/>
    <col min="1550" max="1552" width="9.5703125" style="1" bestFit="1" customWidth="1"/>
    <col min="1553" max="1554" width="16.7109375" style="1" bestFit="1" customWidth="1"/>
    <col min="1555" max="1556" width="14.5703125" style="1" bestFit="1" customWidth="1"/>
    <col min="1557" max="1568" width="19" style="1" customWidth="1"/>
    <col min="1569" max="1794" width="9.140625" style="1"/>
    <col min="1795" max="1795" width="60.28515625" style="1" bestFit="1" customWidth="1"/>
    <col min="1796" max="1797" width="9.5703125" style="1" bestFit="1" customWidth="1"/>
    <col min="1798" max="1798" width="9" style="1" bestFit="1" customWidth="1"/>
    <col min="1799" max="1801" width="9.5703125" style="1" bestFit="1" customWidth="1"/>
    <col min="1802" max="1802" width="16.7109375" style="1" bestFit="1" customWidth="1"/>
    <col min="1803" max="1803" width="10.42578125" style="1" bestFit="1" customWidth="1"/>
    <col min="1804" max="1805" width="8.140625" style="1" bestFit="1" customWidth="1"/>
    <col min="1806" max="1808" width="9.5703125" style="1" bestFit="1" customWidth="1"/>
    <col min="1809" max="1810" width="16.7109375" style="1" bestFit="1" customWidth="1"/>
    <col min="1811" max="1812" width="14.5703125" style="1" bestFit="1" customWidth="1"/>
    <col min="1813" max="1824" width="19" style="1" customWidth="1"/>
    <col min="1825" max="2050" width="9.140625" style="1"/>
    <col min="2051" max="2051" width="60.28515625" style="1" bestFit="1" customWidth="1"/>
    <col min="2052" max="2053" width="9.5703125" style="1" bestFit="1" customWidth="1"/>
    <col min="2054" max="2054" width="9" style="1" bestFit="1" customWidth="1"/>
    <col min="2055" max="2057" width="9.5703125" style="1" bestFit="1" customWidth="1"/>
    <col min="2058" max="2058" width="16.7109375" style="1" bestFit="1" customWidth="1"/>
    <col min="2059" max="2059" width="10.42578125" style="1" bestFit="1" customWidth="1"/>
    <col min="2060" max="2061" width="8.140625" style="1" bestFit="1" customWidth="1"/>
    <col min="2062" max="2064" width="9.5703125" style="1" bestFit="1" customWidth="1"/>
    <col min="2065" max="2066" width="16.7109375" style="1" bestFit="1" customWidth="1"/>
    <col min="2067" max="2068" width="14.5703125" style="1" bestFit="1" customWidth="1"/>
    <col min="2069" max="2080" width="19" style="1" customWidth="1"/>
    <col min="2081" max="2306" width="9.140625" style="1"/>
    <col min="2307" max="2307" width="60.28515625" style="1" bestFit="1" customWidth="1"/>
    <col min="2308" max="2309" width="9.5703125" style="1" bestFit="1" customWidth="1"/>
    <col min="2310" max="2310" width="9" style="1" bestFit="1" customWidth="1"/>
    <col min="2311" max="2313" width="9.5703125" style="1" bestFit="1" customWidth="1"/>
    <col min="2314" max="2314" width="16.7109375" style="1" bestFit="1" customWidth="1"/>
    <col min="2315" max="2315" width="10.42578125" style="1" bestFit="1" customWidth="1"/>
    <col min="2316" max="2317" width="8.140625" style="1" bestFit="1" customWidth="1"/>
    <col min="2318" max="2320" width="9.5703125" style="1" bestFit="1" customWidth="1"/>
    <col min="2321" max="2322" width="16.7109375" style="1" bestFit="1" customWidth="1"/>
    <col min="2323" max="2324" width="14.5703125" style="1" bestFit="1" customWidth="1"/>
    <col min="2325" max="2336" width="19" style="1" customWidth="1"/>
    <col min="2337" max="2562" width="9.140625" style="1"/>
    <col min="2563" max="2563" width="60.28515625" style="1" bestFit="1" customWidth="1"/>
    <col min="2564" max="2565" width="9.5703125" style="1" bestFit="1" customWidth="1"/>
    <col min="2566" max="2566" width="9" style="1" bestFit="1" customWidth="1"/>
    <col min="2567" max="2569" width="9.5703125" style="1" bestFit="1" customWidth="1"/>
    <col min="2570" max="2570" width="16.7109375" style="1" bestFit="1" customWidth="1"/>
    <col min="2571" max="2571" width="10.42578125" style="1" bestFit="1" customWidth="1"/>
    <col min="2572" max="2573" width="8.140625" style="1" bestFit="1" customWidth="1"/>
    <col min="2574" max="2576" width="9.5703125" style="1" bestFit="1" customWidth="1"/>
    <col min="2577" max="2578" width="16.7109375" style="1" bestFit="1" customWidth="1"/>
    <col min="2579" max="2580" width="14.5703125" style="1" bestFit="1" customWidth="1"/>
    <col min="2581" max="2592" width="19" style="1" customWidth="1"/>
    <col min="2593" max="2818" width="9.140625" style="1"/>
    <col min="2819" max="2819" width="60.28515625" style="1" bestFit="1" customWidth="1"/>
    <col min="2820" max="2821" width="9.5703125" style="1" bestFit="1" customWidth="1"/>
    <col min="2822" max="2822" width="9" style="1" bestFit="1" customWidth="1"/>
    <col min="2823" max="2825" width="9.5703125" style="1" bestFit="1" customWidth="1"/>
    <col min="2826" max="2826" width="16.7109375" style="1" bestFit="1" customWidth="1"/>
    <col min="2827" max="2827" width="10.42578125" style="1" bestFit="1" customWidth="1"/>
    <col min="2828" max="2829" width="8.140625" style="1" bestFit="1" customWidth="1"/>
    <col min="2830" max="2832" width="9.5703125" style="1" bestFit="1" customWidth="1"/>
    <col min="2833" max="2834" width="16.7109375" style="1" bestFit="1" customWidth="1"/>
    <col min="2835" max="2836" width="14.5703125" style="1" bestFit="1" customWidth="1"/>
    <col min="2837" max="2848" width="19" style="1" customWidth="1"/>
    <col min="2849" max="3074" width="9.140625" style="1"/>
    <col min="3075" max="3075" width="60.28515625" style="1" bestFit="1" customWidth="1"/>
    <col min="3076" max="3077" width="9.5703125" style="1" bestFit="1" customWidth="1"/>
    <col min="3078" max="3078" width="9" style="1" bestFit="1" customWidth="1"/>
    <col min="3079" max="3081" width="9.5703125" style="1" bestFit="1" customWidth="1"/>
    <col min="3082" max="3082" width="16.7109375" style="1" bestFit="1" customWidth="1"/>
    <col min="3083" max="3083" width="10.42578125" style="1" bestFit="1" customWidth="1"/>
    <col min="3084" max="3085" width="8.140625" style="1" bestFit="1" customWidth="1"/>
    <col min="3086" max="3088" width="9.5703125" style="1" bestFit="1" customWidth="1"/>
    <col min="3089" max="3090" width="16.7109375" style="1" bestFit="1" customWidth="1"/>
    <col min="3091" max="3092" width="14.5703125" style="1" bestFit="1" customWidth="1"/>
    <col min="3093" max="3104" width="19" style="1" customWidth="1"/>
    <col min="3105" max="3330" width="9.140625" style="1"/>
    <col min="3331" max="3331" width="60.28515625" style="1" bestFit="1" customWidth="1"/>
    <col min="3332" max="3333" width="9.5703125" style="1" bestFit="1" customWidth="1"/>
    <col min="3334" max="3334" width="9" style="1" bestFit="1" customWidth="1"/>
    <col min="3335" max="3337" width="9.5703125" style="1" bestFit="1" customWidth="1"/>
    <col min="3338" max="3338" width="16.7109375" style="1" bestFit="1" customWidth="1"/>
    <col min="3339" max="3339" width="10.42578125" style="1" bestFit="1" customWidth="1"/>
    <col min="3340" max="3341" width="8.140625" style="1" bestFit="1" customWidth="1"/>
    <col min="3342" max="3344" width="9.5703125" style="1" bestFit="1" customWidth="1"/>
    <col min="3345" max="3346" width="16.7109375" style="1" bestFit="1" customWidth="1"/>
    <col min="3347" max="3348" width="14.5703125" style="1" bestFit="1" customWidth="1"/>
    <col min="3349" max="3360" width="19" style="1" customWidth="1"/>
    <col min="3361" max="3586" width="9.140625" style="1"/>
    <col min="3587" max="3587" width="60.28515625" style="1" bestFit="1" customWidth="1"/>
    <col min="3588" max="3589" width="9.5703125" style="1" bestFit="1" customWidth="1"/>
    <col min="3590" max="3590" width="9" style="1" bestFit="1" customWidth="1"/>
    <col min="3591" max="3593" width="9.5703125" style="1" bestFit="1" customWidth="1"/>
    <col min="3594" max="3594" width="16.7109375" style="1" bestFit="1" customWidth="1"/>
    <col min="3595" max="3595" width="10.42578125" style="1" bestFit="1" customWidth="1"/>
    <col min="3596" max="3597" width="8.140625" style="1" bestFit="1" customWidth="1"/>
    <col min="3598" max="3600" width="9.5703125" style="1" bestFit="1" customWidth="1"/>
    <col min="3601" max="3602" width="16.7109375" style="1" bestFit="1" customWidth="1"/>
    <col min="3603" max="3604" width="14.5703125" style="1" bestFit="1" customWidth="1"/>
    <col min="3605" max="3616" width="19" style="1" customWidth="1"/>
    <col min="3617" max="3842" width="9.140625" style="1"/>
    <col min="3843" max="3843" width="60.28515625" style="1" bestFit="1" customWidth="1"/>
    <col min="3844" max="3845" width="9.5703125" style="1" bestFit="1" customWidth="1"/>
    <col min="3846" max="3846" width="9" style="1" bestFit="1" customWidth="1"/>
    <col min="3847" max="3849" width="9.5703125" style="1" bestFit="1" customWidth="1"/>
    <col min="3850" max="3850" width="16.7109375" style="1" bestFit="1" customWidth="1"/>
    <col min="3851" max="3851" width="10.42578125" style="1" bestFit="1" customWidth="1"/>
    <col min="3852" max="3853" width="8.140625" style="1" bestFit="1" customWidth="1"/>
    <col min="3854" max="3856" width="9.5703125" style="1" bestFit="1" customWidth="1"/>
    <col min="3857" max="3858" width="16.7109375" style="1" bestFit="1" customWidth="1"/>
    <col min="3859" max="3860" width="14.5703125" style="1" bestFit="1" customWidth="1"/>
    <col min="3861" max="3872" width="19" style="1" customWidth="1"/>
    <col min="3873" max="4098" width="9.140625" style="1"/>
    <col min="4099" max="4099" width="60.28515625" style="1" bestFit="1" customWidth="1"/>
    <col min="4100" max="4101" width="9.5703125" style="1" bestFit="1" customWidth="1"/>
    <col min="4102" max="4102" width="9" style="1" bestFit="1" customWidth="1"/>
    <col min="4103" max="4105" width="9.5703125" style="1" bestFit="1" customWidth="1"/>
    <col min="4106" max="4106" width="16.7109375" style="1" bestFit="1" customWidth="1"/>
    <col min="4107" max="4107" width="10.42578125" style="1" bestFit="1" customWidth="1"/>
    <col min="4108" max="4109" width="8.140625" style="1" bestFit="1" customWidth="1"/>
    <col min="4110" max="4112" width="9.5703125" style="1" bestFit="1" customWidth="1"/>
    <col min="4113" max="4114" width="16.7109375" style="1" bestFit="1" customWidth="1"/>
    <col min="4115" max="4116" width="14.5703125" style="1" bestFit="1" customWidth="1"/>
    <col min="4117" max="4128" width="19" style="1" customWidth="1"/>
    <col min="4129" max="4354" width="9.140625" style="1"/>
    <col min="4355" max="4355" width="60.28515625" style="1" bestFit="1" customWidth="1"/>
    <col min="4356" max="4357" width="9.5703125" style="1" bestFit="1" customWidth="1"/>
    <col min="4358" max="4358" width="9" style="1" bestFit="1" customWidth="1"/>
    <col min="4359" max="4361" width="9.5703125" style="1" bestFit="1" customWidth="1"/>
    <col min="4362" max="4362" width="16.7109375" style="1" bestFit="1" customWidth="1"/>
    <col min="4363" max="4363" width="10.42578125" style="1" bestFit="1" customWidth="1"/>
    <col min="4364" max="4365" width="8.140625" style="1" bestFit="1" customWidth="1"/>
    <col min="4366" max="4368" width="9.5703125" style="1" bestFit="1" customWidth="1"/>
    <col min="4369" max="4370" width="16.7109375" style="1" bestFit="1" customWidth="1"/>
    <col min="4371" max="4372" width="14.5703125" style="1" bestFit="1" customWidth="1"/>
    <col min="4373" max="4384" width="19" style="1" customWidth="1"/>
    <col min="4385" max="4610" width="9.140625" style="1"/>
    <col min="4611" max="4611" width="60.28515625" style="1" bestFit="1" customWidth="1"/>
    <col min="4612" max="4613" width="9.5703125" style="1" bestFit="1" customWidth="1"/>
    <col min="4614" max="4614" width="9" style="1" bestFit="1" customWidth="1"/>
    <col min="4615" max="4617" width="9.5703125" style="1" bestFit="1" customWidth="1"/>
    <col min="4618" max="4618" width="16.7109375" style="1" bestFit="1" customWidth="1"/>
    <col min="4619" max="4619" width="10.42578125" style="1" bestFit="1" customWidth="1"/>
    <col min="4620" max="4621" width="8.140625" style="1" bestFit="1" customWidth="1"/>
    <col min="4622" max="4624" width="9.5703125" style="1" bestFit="1" customWidth="1"/>
    <col min="4625" max="4626" width="16.7109375" style="1" bestFit="1" customWidth="1"/>
    <col min="4627" max="4628" width="14.5703125" style="1" bestFit="1" customWidth="1"/>
    <col min="4629" max="4640" width="19" style="1" customWidth="1"/>
    <col min="4641" max="4866" width="9.140625" style="1"/>
    <col min="4867" max="4867" width="60.28515625" style="1" bestFit="1" customWidth="1"/>
    <col min="4868" max="4869" width="9.5703125" style="1" bestFit="1" customWidth="1"/>
    <col min="4870" max="4870" width="9" style="1" bestFit="1" customWidth="1"/>
    <col min="4871" max="4873" width="9.5703125" style="1" bestFit="1" customWidth="1"/>
    <col min="4874" max="4874" width="16.7109375" style="1" bestFit="1" customWidth="1"/>
    <col min="4875" max="4875" width="10.42578125" style="1" bestFit="1" customWidth="1"/>
    <col min="4876" max="4877" width="8.140625" style="1" bestFit="1" customWidth="1"/>
    <col min="4878" max="4880" width="9.5703125" style="1" bestFit="1" customWidth="1"/>
    <col min="4881" max="4882" width="16.7109375" style="1" bestFit="1" customWidth="1"/>
    <col min="4883" max="4884" width="14.5703125" style="1" bestFit="1" customWidth="1"/>
    <col min="4885" max="4896" width="19" style="1" customWidth="1"/>
    <col min="4897" max="5122" width="9.140625" style="1"/>
    <col min="5123" max="5123" width="60.28515625" style="1" bestFit="1" customWidth="1"/>
    <col min="5124" max="5125" width="9.5703125" style="1" bestFit="1" customWidth="1"/>
    <col min="5126" max="5126" width="9" style="1" bestFit="1" customWidth="1"/>
    <col min="5127" max="5129" width="9.5703125" style="1" bestFit="1" customWidth="1"/>
    <col min="5130" max="5130" width="16.7109375" style="1" bestFit="1" customWidth="1"/>
    <col min="5131" max="5131" width="10.42578125" style="1" bestFit="1" customWidth="1"/>
    <col min="5132" max="5133" width="8.140625" style="1" bestFit="1" customWidth="1"/>
    <col min="5134" max="5136" width="9.5703125" style="1" bestFit="1" customWidth="1"/>
    <col min="5137" max="5138" width="16.7109375" style="1" bestFit="1" customWidth="1"/>
    <col min="5139" max="5140" width="14.5703125" style="1" bestFit="1" customWidth="1"/>
    <col min="5141" max="5152" width="19" style="1" customWidth="1"/>
    <col min="5153" max="5378" width="9.140625" style="1"/>
    <col min="5379" max="5379" width="60.28515625" style="1" bestFit="1" customWidth="1"/>
    <col min="5380" max="5381" width="9.5703125" style="1" bestFit="1" customWidth="1"/>
    <col min="5382" max="5382" width="9" style="1" bestFit="1" customWidth="1"/>
    <col min="5383" max="5385" width="9.5703125" style="1" bestFit="1" customWidth="1"/>
    <col min="5386" max="5386" width="16.7109375" style="1" bestFit="1" customWidth="1"/>
    <col min="5387" max="5387" width="10.42578125" style="1" bestFit="1" customWidth="1"/>
    <col min="5388" max="5389" width="8.140625" style="1" bestFit="1" customWidth="1"/>
    <col min="5390" max="5392" width="9.5703125" style="1" bestFit="1" customWidth="1"/>
    <col min="5393" max="5394" width="16.7109375" style="1" bestFit="1" customWidth="1"/>
    <col min="5395" max="5396" width="14.5703125" style="1" bestFit="1" customWidth="1"/>
    <col min="5397" max="5408" width="19" style="1" customWidth="1"/>
    <col min="5409" max="5634" width="9.140625" style="1"/>
    <col min="5635" max="5635" width="60.28515625" style="1" bestFit="1" customWidth="1"/>
    <col min="5636" max="5637" width="9.5703125" style="1" bestFit="1" customWidth="1"/>
    <col min="5638" max="5638" width="9" style="1" bestFit="1" customWidth="1"/>
    <col min="5639" max="5641" width="9.5703125" style="1" bestFit="1" customWidth="1"/>
    <col min="5642" max="5642" width="16.7109375" style="1" bestFit="1" customWidth="1"/>
    <col min="5643" max="5643" width="10.42578125" style="1" bestFit="1" customWidth="1"/>
    <col min="5644" max="5645" width="8.140625" style="1" bestFit="1" customWidth="1"/>
    <col min="5646" max="5648" width="9.5703125" style="1" bestFit="1" customWidth="1"/>
    <col min="5649" max="5650" width="16.7109375" style="1" bestFit="1" customWidth="1"/>
    <col min="5651" max="5652" width="14.5703125" style="1" bestFit="1" customWidth="1"/>
    <col min="5653" max="5664" width="19" style="1" customWidth="1"/>
    <col min="5665" max="5890" width="9.140625" style="1"/>
    <col min="5891" max="5891" width="60.28515625" style="1" bestFit="1" customWidth="1"/>
    <col min="5892" max="5893" width="9.5703125" style="1" bestFit="1" customWidth="1"/>
    <col min="5894" max="5894" width="9" style="1" bestFit="1" customWidth="1"/>
    <col min="5895" max="5897" width="9.5703125" style="1" bestFit="1" customWidth="1"/>
    <col min="5898" max="5898" width="16.7109375" style="1" bestFit="1" customWidth="1"/>
    <col min="5899" max="5899" width="10.42578125" style="1" bestFit="1" customWidth="1"/>
    <col min="5900" max="5901" width="8.140625" style="1" bestFit="1" customWidth="1"/>
    <col min="5902" max="5904" width="9.5703125" style="1" bestFit="1" customWidth="1"/>
    <col min="5905" max="5906" width="16.7109375" style="1" bestFit="1" customWidth="1"/>
    <col min="5907" max="5908" width="14.5703125" style="1" bestFit="1" customWidth="1"/>
    <col min="5909" max="5920" width="19" style="1" customWidth="1"/>
    <col min="5921" max="6146" width="9.140625" style="1"/>
    <col min="6147" max="6147" width="60.28515625" style="1" bestFit="1" customWidth="1"/>
    <col min="6148" max="6149" width="9.5703125" style="1" bestFit="1" customWidth="1"/>
    <col min="6150" max="6150" width="9" style="1" bestFit="1" customWidth="1"/>
    <col min="6151" max="6153" width="9.5703125" style="1" bestFit="1" customWidth="1"/>
    <col min="6154" max="6154" width="16.7109375" style="1" bestFit="1" customWidth="1"/>
    <col min="6155" max="6155" width="10.42578125" style="1" bestFit="1" customWidth="1"/>
    <col min="6156" max="6157" width="8.140625" style="1" bestFit="1" customWidth="1"/>
    <col min="6158" max="6160" width="9.5703125" style="1" bestFit="1" customWidth="1"/>
    <col min="6161" max="6162" width="16.7109375" style="1" bestFit="1" customWidth="1"/>
    <col min="6163" max="6164" width="14.5703125" style="1" bestFit="1" customWidth="1"/>
    <col min="6165" max="6176" width="19" style="1" customWidth="1"/>
    <col min="6177" max="6402" width="9.140625" style="1"/>
    <col min="6403" max="6403" width="60.28515625" style="1" bestFit="1" customWidth="1"/>
    <col min="6404" max="6405" width="9.5703125" style="1" bestFit="1" customWidth="1"/>
    <col min="6406" max="6406" width="9" style="1" bestFit="1" customWidth="1"/>
    <col min="6407" max="6409" width="9.5703125" style="1" bestFit="1" customWidth="1"/>
    <col min="6410" max="6410" width="16.7109375" style="1" bestFit="1" customWidth="1"/>
    <col min="6411" max="6411" width="10.42578125" style="1" bestFit="1" customWidth="1"/>
    <col min="6412" max="6413" width="8.140625" style="1" bestFit="1" customWidth="1"/>
    <col min="6414" max="6416" width="9.5703125" style="1" bestFit="1" customWidth="1"/>
    <col min="6417" max="6418" width="16.7109375" style="1" bestFit="1" customWidth="1"/>
    <col min="6419" max="6420" width="14.5703125" style="1" bestFit="1" customWidth="1"/>
    <col min="6421" max="6432" width="19" style="1" customWidth="1"/>
    <col min="6433" max="6658" width="9.140625" style="1"/>
    <col min="6659" max="6659" width="60.28515625" style="1" bestFit="1" customWidth="1"/>
    <col min="6660" max="6661" width="9.5703125" style="1" bestFit="1" customWidth="1"/>
    <col min="6662" max="6662" width="9" style="1" bestFit="1" customWidth="1"/>
    <col min="6663" max="6665" width="9.5703125" style="1" bestFit="1" customWidth="1"/>
    <col min="6666" max="6666" width="16.7109375" style="1" bestFit="1" customWidth="1"/>
    <col min="6667" max="6667" width="10.42578125" style="1" bestFit="1" customWidth="1"/>
    <col min="6668" max="6669" width="8.140625" style="1" bestFit="1" customWidth="1"/>
    <col min="6670" max="6672" width="9.5703125" style="1" bestFit="1" customWidth="1"/>
    <col min="6673" max="6674" width="16.7109375" style="1" bestFit="1" customWidth="1"/>
    <col min="6675" max="6676" width="14.5703125" style="1" bestFit="1" customWidth="1"/>
    <col min="6677" max="6688" width="19" style="1" customWidth="1"/>
    <col min="6689" max="6914" width="9.140625" style="1"/>
    <col min="6915" max="6915" width="60.28515625" style="1" bestFit="1" customWidth="1"/>
    <col min="6916" max="6917" width="9.5703125" style="1" bestFit="1" customWidth="1"/>
    <col min="6918" max="6918" width="9" style="1" bestFit="1" customWidth="1"/>
    <col min="6919" max="6921" width="9.5703125" style="1" bestFit="1" customWidth="1"/>
    <col min="6922" max="6922" width="16.7109375" style="1" bestFit="1" customWidth="1"/>
    <col min="6923" max="6923" width="10.42578125" style="1" bestFit="1" customWidth="1"/>
    <col min="6924" max="6925" width="8.140625" style="1" bestFit="1" customWidth="1"/>
    <col min="6926" max="6928" width="9.5703125" style="1" bestFit="1" customWidth="1"/>
    <col min="6929" max="6930" width="16.7109375" style="1" bestFit="1" customWidth="1"/>
    <col min="6931" max="6932" width="14.5703125" style="1" bestFit="1" customWidth="1"/>
    <col min="6933" max="6944" width="19" style="1" customWidth="1"/>
    <col min="6945" max="7170" width="9.140625" style="1"/>
    <col min="7171" max="7171" width="60.28515625" style="1" bestFit="1" customWidth="1"/>
    <col min="7172" max="7173" width="9.5703125" style="1" bestFit="1" customWidth="1"/>
    <col min="7174" max="7174" width="9" style="1" bestFit="1" customWidth="1"/>
    <col min="7175" max="7177" width="9.5703125" style="1" bestFit="1" customWidth="1"/>
    <col min="7178" max="7178" width="16.7109375" style="1" bestFit="1" customWidth="1"/>
    <col min="7179" max="7179" width="10.42578125" style="1" bestFit="1" customWidth="1"/>
    <col min="7180" max="7181" width="8.140625" style="1" bestFit="1" customWidth="1"/>
    <col min="7182" max="7184" width="9.5703125" style="1" bestFit="1" customWidth="1"/>
    <col min="7185" max="7186" width="16.7109375" style="1" bestFit="1" customWidth="1"/>
    <col min="7187" max="7188" width="14.5703125" style="1" bestFit="1" customWidth="1"/>
    <col min="7189" max="7200" width="19" style="1" customWidth="1"/>
    <col min="7201" max="7426" width="9.140625" style="1"/>
    <col min="7427" max="7427" width="60.28515625" style="1" bestFit="1" customWidth="1"/>
    <col min="7428" max="7429" width="9.5703125" style="1" bestFit="1" customWidth="1"/>
    <col min="7430" max="7430" width="9" style="1" bestFit="1" customWidth="1"/>
    <col min="7431" max="7433" width="9.5703125" style="1" bestFit="1" customWidth="1"/>
    <col min="7434" max="7434" width="16.7109375" style="1" bestFit="1" customWidth="1"/>
    <col min="7435" max="7435" width="10.42578125" style="1" bestFit="1" customWidth="1"/>
    <col min="7436" max="7437" width="8.140625" style="1" bestFit="1" customWidth="1"/>
    <col min="7438" max="7440" width="9.5703125" style="1" bestFit="1" customWidth="1"/>
    <col min="7441" max="7442" width="16.7109375" style="1" bestFit="1" customWidth="1"/>
    <col min="7443" max="7444" width="14.5703125" style="1" bestFit="1" customWidth="1"/>
    <col min="7445" max="7456" width="19" style="1" customWidth="1"/>
    <col min="7457" max="7682" width="9.140625" style="1"/>
    <col min="7683" max="7683" width="60.28515625" style="1" bestFit="1" customWidth="1"/>
    <col min="7684" max="7685" width="9.5703125" style="1" bestFit="1" customWidth="1"/>
    <col min="7686" max="7686" width="9" style="1" bestFit="1" customWidth="1"/>
    <col min="7687" max="7689" width="9.5703125" style="1" bestFit="1" customWidth="1"/>
    <col min="7690" max="7690" width="16.7109375" style="1" bestFit="1" customWidth="1"/>
    <col min="7691" max="7691" width="10.42578125" style="1" bestFit="1" customWidth="1"/>
    <col min="7692" max="7693" width="8.140625" style="1" bestFit="1" customWidth="1"/>
    <col min="7694" max="7696" width="9.5703125" style="1" bestFit="1" customWidth="1"/>
    <col min="7697" max="7698" width="16.7109375" style="1" bestFit="1" customWidth="1"/>
    <col min="7699" max="7700" width="14.5703125" style="1" bestFit="1" customWidth="1"/>
    <col min="7701" max="7712" width="19" style="1" customWidth="1"/>
    <col min="7713" max="7938" width="9.140625" style="1"/>
    <col min="7939" max="7939" width="60.28515625" style="1" bestFit="1" customWidth="1"/>
    <col min="7940" max="7941" width="9.5703125" style="1" bestFit="1" customWidth="1"/>
    <col min="7942" max="7942" width="9" style="1" bestFit="1" customWidth="1"/>
    <col min="7943" max="7945" width="9.5703125" style="1" bestFit="1" customWidth="1"/>
    <col min="7946" max="7946" width="16.7109375" style="1" bestFit="1" customWidth="1"/>
    <col min="7947" max="7947" width="10.42578125" style="1" bestFit="1" customWidth="1"/>
    <col min="7948" max="7949" width="8.140625" style="1" bestFit="1" customWidth="1"/>
    <col min="7950" max="7952" width="9.5703125" style="1" bestFit="1" customWidth="1"/>
    <col min="7953" max="7954" width="16.7109375" style="1" bestFit="1" customWidth="1"/>
    <col min="7955" max="7956" width="14.5703125" style="1" bestFit="1" customWidth="1"/>
    <col min="7957" max="7968" width="19" style="1" customWidth="1"/>
    <col min="7969" max="8194" width="9.140625" style="1"/>
    <col min="8195" max="8195" width="60.28515625" style="1" bestFit="1" customWidth="1"/>
    <col min="8196" max="8197" width="9.5703125" style="1" bestFit="1" customWidth="1"/>
    <col min="8198" max="8198" width="9" style="1" bestFit="1" customWidth="1"/>
    <col min="8199" max="8201" width="9.5703125" style="1" bestFit="1" customWidth="1"/>
    <col min="8202" max="8202" width="16.7109375" style="1" bestFit="1" customWidth="1"/>
    <col min="8203" max="8203" width="10.42578125" style="1" bestFit="1" customWidth="1"/>
    <col min="8204" max="8205" width="8.140625" style="1" bestFit="1" customWidth="1"/>
    <col min="8206" max="8208" width="9.5703125" style="1" bestFit="1" customWidth="1"/>
    <col min="8209" max="8210" width="16.7109375" style="1" bestFit="1" customWidth="1"/>
    <col min="8211" max="8212" width="14.5703125" style="1" bestFit="1" customWidth="1"/>
    <col min="8213" max="8224" width="19" style="1" customWidth="1"/>
    <col min="8225" max="8450" width="9.140625" style="1"/>
    <col min="8451" max="8451" width="60.28515625" style="1" bestFit="1" customWidth="1"/>
    <col min="8452" max="8453" width="9.5703125" style="1" bestFit="1" customWidth="1"/>
    <col min="8454" max="8454" width="9" style="1" bestFit="1" customWidth="1"/>
    <col min="8455" max="8457" width="9.5703125" style="1" bestFit="1" customWidth="1"/>
    <col min="8458" max="8458" width="16.7109375" style="1" bestFit="1" customWidth="1"/>
    <col min="8459" max="8459" width="10.42578125" style="1" bestFit="1" customWidth="1"/>
    <col min="8460" max="8461" width="8.140625" style="1" bestFit="1" customWidth="1"/>
    <col min="8462" max="8464" width="9.5703125" style="1" bestFit="1" customWidth="1"/>
    <col min="8465" max="8466" width="16.7109375" style="1" bestFit="1" customWidth="1"/>
    <col min="8467" max="8468" width="14.5703125" style="1" bestFit="1" customWidth="1"/>
    <col min="8469" max="8480" width="19" style="1" customWidth="1"/>
    <col min="8481" max="8706" width="9.140625" style="1"/>
    <col min="8707" max="8707" width="60.28515625" style="1" bestFit="1" customWidth="1"/>
    <col min="8708" max="8709" width="9.5703125" style="1" bestFit="1" customWidth="1"/>
    <col min="8710" max="8710" width="9" style="1" bestFit="1" customWidth="1"/>
    <col min="8711" max="8713" width="9.5703125" style="1" bestFit="1" customWidth="1"/>
    <col min="8714" max="8714" width="16.7109375" style="1" bestFit="1" customWidth="1"/>
    <col min="8715" max="8715" width="10.42578125" style="1" bestFit="1" customWidth="1"/>
    <col min="8716" max="8717" width="8.140625" style="1" bestFit="1" customWidth="1"/>
    <col min="8718" max="8720" width="9.5703125" style="1" bestFit="1" customWidth="1"/>
    <col min="8721" max="8722" width="16.7109375" style="1" bestFit="1" customWidth="1"/>
    <col min="8723" max="8724" width="14.5703125" style="1" bestFit="1" customWidth="1"/>
    <col min="8725" max="8736" width="19" style="1" customWidth="1"/>
    <col min="8737" max="8962" width="9.140625" style="1"/>
    <col min="8963" max="8963" width="60.28515625" style="1" bestFit="1" customWidth="1"/>
    <col min="8964" max="8965" width="9.5703125" style="1" bestFit="1" customWidth="1"/>
    <col min="8966" max="8966" width="9" style="1" bestFit="1" customWidth="1"/>
    <col min="8967" max="8969" width="9.5703125" style="1" bestFit="1" customWidth="1"/>
    <col min="8970" max="8970" width="16.7109375" style="1" bestFit="1" customWidth="1"/>
    <col min="8971" max="8971" width="10.42578125" style="1" bestFit="1" customWidth="1"/>
    <col min="8972" max="8973" width="8.140625" style="1" bestFit="1" customWidth="1"/>
    <col min="8974" max="8976" width="9.5703125" style="1" bestFit="1" customWidth="1"/>
    <col min="8977" max="8978" width="16.7109375" style="1" bestFit="1" customWidth="1"/>
    <col min="8979" max="8980" width="14.5703125" style="1" bestFit="1" customWidth="1"/>
    <col min="8981" max="8992" width="19" style="1" customWidth="1"/>
    <col min="8993" max="9218" width="9.140625" style="1"/>
    <col min="9219" max="9219" width="60.28515625" style="1" bestFit="1" customWidth="1"/>
    <col min="9220" max="9221" width="9.5703125" style="1" bestFit="1" customWidth="1"/>
    <col min="9222" max="9222" width="9" style="1" bestFit="1" customWidth="1"/>
    <col min="9223" max="9225" width="9.5703125" style="1" bestFit="1" customWidth="1"/>
    <col min="9226" max="9226" width="16.7109375" style="1" bestFit="1" customWidth="1"/>
    <col min="9227" max="9227" width="10.42578125" style="1" bestFit="1" customWidth="1"/>
    <col min="9228" max="9229" width="8.140625" style="1" bestFit="1" customWidth="1"/>
    <col min="9230" max="9232" width="9.5703125" style="1" bestFit="1" customWidth="1"/>
    <col min="9233" max="9234" width="16.7109375" style="1" bestFit="1" customWidth="1"/>
    <col min="9235" max="9236" width="14.5703125" style="1" bestFit="1" customWidth="1"/>
    <col min="9237" max="9248" width="19" style="1" customWidth="1"/>
    <col min="9249" max="9474" width="9.140625" style="1"/>
    <col min="9475" max="9475" width="60.28515625" style="1" bestFit="1" customWidth="1"/>
    <col min="9476" max="9477" width="9.5703125" style="1" bestFit="1" customWidth="1"/>
    <col min="9478" max="9478" width="9" style="1" bestFit="1" customWidth="1"/>
    <col min="9479" max="9481" width="9.5703125" style="1" bestFit="1" customWidth="1"/>
    <col min="9482" max="9482" width="16.7109375" style="1" bestFit="1" customWidth="1"/>
    <col min="9483" max="9483" width="10.42578125" style="1" bestFit="1" customWidth="1"/>
    <col min="9484" max="9485" width="8.140625" style="1" bestFit="1" customWidth="1"/>
    <col min="9486" max="9488" width="9.5703125" style="1" bestFit="1" customWidth="1"/>
    <col min="9489" max="9490" width="16.7109375" style="1" bestFit="1" customWidth="1"/>
    <col min="9491" max="9492" width="14.5703125" style="1" bestFit="1" customWidth="1"/>
    <col min="9493" max="9504" width="19" style="1" customWidth="1"/>
    <col min="9505" max="9730" width="9.140625" style="1"/>
    <col min="9731" max="9731" width="60.28515625" style="1" bestFit="1" customWidth="1"/>
    <col min="9732" max="9733" width="9.5703125" style="1" bestFit="1" customWidth="1"/>
    <col min="9734" max="9734" width="9" style="1" bestFit="1" customWidth="1"/>
    <col min="9735" max="9737" width="9.5703125" style="1" bestFit="1" customWidth="1"/>
    <col min="9738" max="9738" width="16.7109375" style="1" bestFit="1" customWidth="1"/>
    <col min="9739" max="9739" width="10.42578125" style="1" bestFit="1" customWidth="1"/>
    <col min="9740" max="9741" width="8.140625" style="1" bestFit="1" customWidth="1"/>
    <col min="9742" max="9744" width="9.5703125" style="1" bestFit="1" customWidth="1"/>
    <col min="9745" max="9746" width="16.7109375" style="1" bestFit="1" customWidth="1"/>
    <col min="9747" max="9748" width="14.5703125" style="1" bestFit="1" customWidth="1"/>
    <col min="9749" max="9760" width="19" style="1" customWidth="1"/>
    <col min="9761" max="9986" width="9.140625" style="1"/>
    <col min="9987" max="9987" width="60.28515625" style="1" bestFit="1" customWidth="1"/>
    <col min="9988" max="9989" width="9.5703125" style="1" bestFit="1" customWidth="1"/>
    <col min="9990" max="9990" width="9" style="1" bestFit="1" customWidth="1"/>
    <col min="9991" max="9993" width="9.5703125" style="1" bestFit="1" customWidth="1"/>
    <col min="9994" max="9994" width="16.7109375" style="1" bestFit="1" customWidth="1"/>
    <col min="9995" max="9995" width="10.42578125" style="1" bestFit="1" customWidth="1"/>
    <col min="9996" max="9997" width="8.140625" style="1" bestFit="1" customWidth="1"/>
    <col min="9998" max="10000" width="9.5703125" style="1" bestFit="1" customWidth="1"/>
    <col min="10001" max="10002" width="16.7109375" style="1" bestFit="1" customWidth="1"/>
    <col min="10003" max="10004" width="14.5703125" style="1" bestFit="1" customWidth="1"/>
    <col min="10005" max="10016" width="19" style="1" customWidth="1"/>
    <col min="10017" max="10242" width="9.140625" style="1"/>
    <col min="10243" max="10243" width="60.28515625" style="1" bestFit="1" customWidth="1"/>
    <col min="10244" max="10245" width="9.5703125" style="1" bestFit="1" customWidth="1"/>
    <col min="10246" max="10246" width="9" style="1" bestFit="1" customWidth="1"/>
    <col min="10247" max="10249" width="9.5703125" style="1" bestFit="1" customWidth="1"/>
    <col min="10250" max="10250" width="16.7109375" style="1" bestFit="1" customWidth="1"/>
    <col min="10251" max="10251" width="10.42578125" style="1" bestFit="1" customWidth="1"/>
    <col min="10252" max="10253" width="8.140625" style="1" bestFit="1" customWidth="1"/>
    <col min="10254" max="10256" width="9.5703125" style="1" bestFit="1" customWidth="1"/>
    <col min="10257" max="10258" width="16.7109375" style="1" bestFit="1" customWidth="1"/>
    <col min="10259" max="10260" width="14.5703125" style="1" bestFit="1" customWidth="1"/>
    <col min="10261" max="10272" width="19" style="1" customWidth="1"/>
    <col min="10273" max="10498" width="9.140625" style="1"/>
    <col min="10499" max="10499" width="60.28515625" style="1" bestFit="1" customWidth="1"/>
    <col min="10500" max="10501" width="9.5703125" style="1" bestFit="1" customWidth="1"/>
    <col min="10502" max="10502" width="9" style="1" bestFit="1" customWidth="1"/>
    <col min="10503" max="10505" width="9.5703125" style="1" bestFit="1" customWidth="1"/>
    <col min="10506" max="10506" width="16.7109375" style="1" bestFit="1" customWidth="1"/>
    <col min="10507" max="10507" width="10.42578125" style="1" bestFit="1" customWidth="1"/>
    <col min="10508" max="10509" width="8.140625" style="1" bestFit="1" customWidth="1"/>
    <col min="10510" max="10512" width="9.5703125" style="1" bestFit="1" customWidth="1"/>
    <col min="10513" max="10514" width="16.7109375" style="1" bestFit="1" customWidth="1"/>
    <col min="10515" max="10516" width="14.5703125" style="1" bestFit="1" customWidth="1"/>
    <col min="10517" max="10528" width="19" style="1" customWidth="1"/>
    <col min="10529" max="10754" width="9.140625" style="1"/>
    <col min="10755" max="10755" width="60.28515625" style="1" bestFit="1" customWidth="1"/>
    <col min="10756" max="10757" width="9.5703125" style="1" bestFit="1" customWidth="1"/>
    <col min="10758" max="10758" width="9" style="1" bestFit="1" customWidth="1"/>
    <col min="10759" max="10761" width="9.5703125" style="1" bestFit="1" customWidth="1"/>
    <col min="10762" max="10762" width="16.7109375" style="1" bestFit="1" customWidth="1"/>
    <col min="10763" max="10763" width="10.42578125" style="1" bestFit="1" customWidth="1"/>
    <col min="10764" max="10765" width="8.140625" style="1" bestFit="1" customWidth="1"/>
    <col min="10766" max="10768" width="9.5703125" style="1" bestFit="1" customWidth="1"/>
    <col min="10769" max="10770" width="16.7109375" style="1" bestFit="1" customWidth="1"/>
    <col min="10771" max="10772" width="14.5703125" style="1" bestFit="1" customWidth="1"/>
    <col min="10773" max="10784" width="19" style="1" customWidth="1"/>
    <col min="10785" max="11010" width="9.140625" style="1"/>
    <col min="11011" max="11011" width="60.28515625" style="1" bestFit="1" customWidth="1"/>
    <col min="11012" max="11013" width="9.5703125" style="1" bestFit="1" customWidth="1"/>
    <col min="11014" max="11014" width="9" style="1" bestFit="1" customWidth="1"/>
    <col min="11015" max="11017" width="9.5703125" style="1" bestFit="1" customWidth="1"/>
    <col min="11018" max="11018" width="16.7109375" style="1" bestFit="1" customWidth="1"/>
    <col min="11019" max="11019" width="10.42578125" style="1" bestFit="1" customWidth="1"/>
    <col min="11020" max="11021" width="8.140625" style="1" bestFit="1" customWidth="1"/>
    <col min="11022" max="11024" width="9.5703125" style="1" bestFit="1" customWidth="1"/>
    <col min="11025" max="11026" width="16.7109375" style="1" bestFit="1" customWidth="1"/>
    <col min="11027" max="11028" width="14.5703125" style="1" bestFit="1" customWidth="1"/>
    <col min="11029" max="11040" width="19" style="1" customWidth="1"/>
    <col min="11041" max="11266" width="9.140625" style="1"/>
    <col min="11267" max="11267" width="60.28515625" style="1" bestFit="1" customWidth="1"/>
    <col min="11268" max="11269" width="9.5703125" style="1" bestFit="1" customWidth="1"/>
    <col min="11270" max="11270" width="9" style="1" bestFit="1" customWidth="1"/>
    <col min="11271" max="11273" width="9.5703125" style="1" bestFit="1" customWidth="1"/>
    <col min="11274" max="11274" width="16.7109375" style="1" bestFit="1" customWidth="1"/>
    <col min="11275" max="11275" width="10.42578125" style="1" bestFit="1" customWidth="1"/>
    <col min="11276" max="11277" width="8.140625" style="1" bestFit="1" customWidth="1"/>
    <col min="11278" max="11280" width="9.5703125" style="1" bestFit="1" customWidth="1"/>
    <col min="11281" max="11282" width="16.7109375" style="1" bestFit="1" customWidth="1"/>
    <col min="11283" max="11284" width="14.5703125" style="1" bestFit="1" customWidth="1"/>
    <col min="11285" max="11296" width="19" style="1" customWidth="1"/>
    <col min="11297" max="11522" width="9.140625" style="1"/>
    <col min="11523" max="11523" width="60.28515625" style="1" bestFit="1" customWidth="1"/>
    <col min="11524" max="11525" width="9.5703125" style="1" bestFit="1" customWidth="1"/>
    <col min="11526" max="11526" width="9" style="1" bestFit="1" customWidth="1"/>
    <col min="11527" max="11529" width="9.5703125" style="1" bestFit="1" customWidth="1"/>
    <col min="11530" max="11530" width="16.7109375" style="1" bestFit="1" customWidth="1"/>
    <col min="11531" max="11531" width="10.42578125" style="1" bestFit="1" customWidth="1"/>
    <col min="11532" max="11533" width="8.140625" style="1" bestFit="1" customWidth="1"/>
    <col min="11534" max="11536" width="9.5703125" style="1" bestFit="1" customWidth="1"/>
    <col min="11537" max="11538" width="16.7109375" style="1" bestFit="1" customWidth="1"/>
    <col min="11539" max="11540" width="14.5703125" style="1" bestFit="1" customWidth="1"/>
    <col min="11541" max="11552" width="19" style="1" customWidth="1"/>
    <col min="11553" max="11778" width="9.140625" style="1"/>
    <col min="11779" max="11779" width="60.28515625" style="1" bestFit="1" customWidth="1"/>
    <col min="11780" max="11781" width="9.5703125" style="1" bestFit="1" customWidth="1"/>
    <col min="11782" max="11782" width="9" style="1" bestFit="1" customWidth="1"/>
    <col min="11783" max="11785" width="9.5703125" style="1" bestFit="1" customWidth="1"/>
    <col min="11786" max="11786" width="16.7109375" style="1" bestFit="1" customWidth="1"/>
    <col min="11787" max="11787" width="10.42578125" style="1" bestFit="1" customWidth="1"/>
    <col min="11788" max="11789" width="8.140625" style="1" bestFit="1" customWidth="1"/>
    <col min="11790" max="11792" width="9.5703125" style="1" bestFit="1" customWidth="1"/>
    <col min="11793" max="11794" width="16.7109375" style="1" bestFit="1" customWidth="1"/>
    <col min="11795" max="11796" width="14.5703125" style="1" bestFit="1" customWidth="1"/>
    <col min="11797" max="11808" width="19" style="1" customWidth="1"/>
    <col min="11809" max="12034" width="9.140625" style="1"/>
    <col min="12035" max="12035" width="60.28515625" style="1" bestFit="1" customWidth="1"/>
    <col min="12036" max="12037" width="9.5703125" style="1" bestFit="1" customWidth="1"/>
    <col min="12038" max="12038" width="9" style="1" bestFit="1" customWidth="1"/>
    <col min="12039" max="12041" width="9.5703125" style="1" bestFit="1" customWidth="1"/>
    <col min="12042" max="12042" width="16.7109375" style="1" bestFit="1" customWidth="1"/>
    <col min="12043" max="12043" width="10.42578125" style="1" bestFit="1" customWidth="1"/>
    <col min="12044" max="12045" width="8.140625" style="1" bestFit="1" customWidth="1"/>
    <col min="12046" max="12048" width="9.5703125" style="1" bestFit="1" customWidth="1"/>
    <col min="12049" max="12050" width="16.7109375" style="1" bestFit="1" customWidth="1"/>
    <col min="12051" max="12052" width="14.5703125" style="1" bestFit="1" customWidth="1"/>
    <col min="12053" max="12064" width="19" style="1" customWidth="1"/>
    <col min="12065" max="12290" width="9.140625" style="1"/>
    <col min="12291" max="12291" width="60.28515625" style="1" bestFit="1" customWidth="1"/>
    <col min="12292" max="12293" width="9.5703125" style="1" bestFit="1" customWidth="1"/>
    <col min="12294" max="12294" width="9" style="1" bestFit="1" customWidth="1"/>
    <col min="12295" max="12297" width="9.5703125" style="1" bestFit="1" customWidth="1"/>
    <col min="12298" max="12298" width="16.7109375" style="1" bestFit="1" customWidth="1"/>
    <col min="12299" max="12299" width="10.42578125" style="1" bestFit="1" customWidth="1"/>
    <col min="12300" max="12301" width="8.140625" style="1" bestFit="1" customWidth="1"/>
    <col min="12302" max="12304" width="9.5703125" style="1" bestFit="1" customWidth="1"/>
    <col min="12305" max="12306" width="16.7109375" style="1" bestFit="1" customWidth="1"/>
    <col min="12307" max="12308" width="14.5703125" style="1" bestFit="1" customWidth="1"/>
    <col min="12309" max="12320" width="19" style="1" customWidth="1"/>
    <col min="12321" max="12546" width="9.140625" style="1"/>
    <col min="12547" max="12547" width="60.28515625" style="1" bestFit="1" customWidth="1"/>
    <col min="12548" max="12549" width="9.5703125" style="1" bestFit="1" customWidth="1"/>
    <col min="12550" max="12550" width="9" style="1" bestFit="1" customWidth="1"/>
    <col min="12551" max="12553" width="9.5703125" style="1" bestFit="1" customWidth="1"/>
    <col min="12554" max="12554" width="16.7109375" style="1" bestFit="1" customWidth="1"/>
    <col min="12555" max="12555" width="10.42578125" style="1" bestFit="1" customWidth="1"/>
    <col min="12556" max="12557" width="8.140625" style="1" bestFit="1" customWidth="1"/>
    <col min="12558" max="12560" width="9.5703125" style="1" bestFit="1" customWidth="1"/>
    <col min="12561" max="12562" width="16.7109375" style="1" bestFit="1" customWidth="1"/>
    <col min="12563" max="12564" width="14.5703125" style="1" bestFit="1" customWidth="1"/>
    <col min="12565" max="12576" width="19" style="1" customWidth="1"/>
    <col min="12577" max="12802" width="9.140625" style="1"/>
    <col min="12803" max="12803" width="60.28515625" style="1" bestFit="1" customWidth="1"/>
    <col min="12804" max="12805" width="9.5703125" style="1" bestFit="1" customWidth="1"/>
    <col min="12806" max="12806" width="9" style="1" bestFit="1" customWidth="1"/>
    <col min="12807" max="12809" width="9.5703125" style="1" bestFit="1" customWidth="1"/>
    <col min="12810" max="12810" width="16.7109375" style="1" bestFit="1" customWidth="1"/>
    <col min="12811" max="12811" width="10.42578125" style="1" bestFit="1" customWidth="1"/>
    <col min="12812" max="12813" width="8.140625" style="1" bestFit="1" customWidth="1"/>
    <col min="12814" max="12816" width="9.5703125" style="1" bestFit="1" customWidth="1"/>
    <col min="12817" max="12818" width="16.7109375" style="1" bestFit="1" customWidth="1"/>
    <col min="12819" max="12820" width="14.5703125" style="1" bestFit="1" customWidth="1"/>
    <col min="12821" max="12832" width="19" style="1" customWidth="1"/>
    <col min="12833" max="13058" width="9.140625" style="1"/>
    <col min="13059" max="13059" width="60.28515625" style="1" bestFit="1" customWidth="1"/>
    <col min="13060" max="13061" width="9.5703125" style="1" bestFit="1" customWidth="1"/>
    <col min="13062" max="13062" width="9" style="1" bestFit="1" customWidth="1"/>
    <col min="13063" max="13065" width="9.5703125" style="1" bestFit="1" customWidth="1"/>
    <col min="13066" max="13066" width="16.7109375" style="1" bestFit="1" customWidth="1"/>
    <col min="13067" max="13067" width="10.42578125" style="1" bestFit="1" customWidth="1"/>
    <col min="13068" max="13069" width="8.140625" style="1" bestFit="1" customWidth="1"/>
    <col min="13070" max="13072" width="9.5703125" style="1" bestFit="1" customWidth="1"/>
    <col min="13073" max="13074" width="16.7109375" style="1" bestFit="1" customWidth="1"/>
    <col min="13075" max="13076" width="14.5703125" style="1" bestFit="1" customWidth="1"/>
    <col min="13077" max="13088" width="19" style="1" customWidth="1"/>
    <col min="13089" max="13314" width="9.140625" style="1"/>
    <col min="13315" max="13315" width="60.28515625" style="1" bestFit="1" customWidth="1"/>
    <col min="13316" max="13317" width="9.5703125" style="1" bestFit="1" customWidth="1"/>
    <col min="13318" max="13318" width="9" style="1" bestFit="1" customWidth="1"/>
    <col min="13319" max="13321" width="9.5703125" style="1" bestFit="1" customWidth="1"/>
    <col min="13322" max="13322" width="16.7109375" style="1" bestFit="1" customWidth="1"/>
    <col min="13323" max="13323" width="10.42578125" style="1" bestFit="1" customWidth="1"/>
    <col min="13324" max="13325" width="8.140625" style="1" bestFit="1" customWidth="1"/>
    <col min="13326" max="13328" width="9.5703125" style="1" bestFit="1" customWidth="1"/>
    <col min="13329" max="13330" width="16.7109375" style="1" bestFit="1" customWidth="1"/>
    <col min="13331" max="13332" width="14.5703125" style="1" bestFit="1" customWidth="1"/>
    <col min="13333" max="13344" width="19" style="1" customWidth="1"/>
    <col min="13345" max="13570" width="9.140625" style="1"/>
    <col min="13571" max="13571" width="60.28515625" style="1" bestFit="1" customWidth="1"/>
    <col min="13572" max="13573" width="9.5703125" style="1" bestFit="1" customWidth="1"/>
    <col min="13574" max="13574" width="9" style="1" bestFit="1" customWidth="1"/>
    <col min="13575" max="13577" width="9.5703125" style="1" bestFit="1" customWidth="1"/>
    <col min="13578" max="13578" width="16.7109375" style="1" bestFit="1" customWidth="1"/>
    <col min="13579" max="13579" width="10.42578125" style="1" bestFit="1" customWidth="1"/>
    <col min="13580" max="13581" width="8.140625" style="1" bestFit="1" customWidth="1"/>
    <col min="13582" max="13584" width="9.5703125" style="1" bestFit="1" customWidth="1"/>
    <col min="13585" max="13586" width="16.7109375" style="1" bestFit="1" customWidth="1"/>
    <col min="13587" max="13588" width="14.5703125" style="1" bestFit="1" customWidth="1"/>
    <col min="13589" max="13600" width="19" style="1" customWidth="1"/>
    <col min="13601" max="13826" width="9.140625" style="1"/>
    <col min="13827" max="13827" width="60.28515625" style="1" bestFit="1" customWidth="1"/>
    <col min="13828" max="13829" width="9.5703125" style="1" bestFit="1" customWidth="1"/>
    <col min="13830" max="13830" width="9" style="1" bestFit="1" customWidth="1"/>
    <col min="13831" max="13833" width="9.5703125" style="1" bestFit="1" customWidth="1"/>
    <col min="13834" max="13834" width="16.7109375" style="1" bestFit="1" customWidth="1"/>
    <col min="13835" max="13835" width="10.42578125" style="1" bestFit="1" customWidth="1"/>
    <col min="13836" max="13837" width="8.140625" style="1" bestFit="1" customWidth="1"/>
    <col min="13838" max="13840" width="9.5703125" style="1" bestFit="1" customWidth="1"/>
    <col min="13841" max="13842" width="16.7109375" style="1" bestFit="1" customWidth="1"/>
    <col min="13843" max="13844" width="14.5703125" style="1" bestFit="1" customWidth="1"/>
    <col min="13845" max="13856" width="19" style="1" customWidth="1"/>
    <col min="13857" max="14082" width="9.140625" style="1"/>
    <col min="14083" max="14083" width="60.28515625" style="1" bestFit="1" customWidth="1"/>
    <col min="14084" max="14085" width="9.5703125" style="1" bestFit="1" customWidth="1"/>
    <col min="14086" max="14086" width="9" style="1" bestFit="1" customWidth="1"/>
    <col min="14087" max="14089" width="9.5703125" style="1" bestFit="1" customWidth="1"/>
    <col min="14090" max="14090" width="16.7109375" style="1" bestFit="1" customWidth="1"/>
    <col min="14091" max="14091" width="10.42578125" style="1" bestFit="1" customWidth="1"/>
    <col min="14092" max="14093" width="8.140625" style="1" bestFit="1" customWidth="1"/>
    <col min="14094" max="14096" width="9.5703125" style="1" bestFit="1" customWidth="1"/>
    <col min="14097" max="14098" width="16.7109375" style="1" bestFit="1" customWidth="1"/>
    <col min="14099" max="14100" width="14.5703125" style="1" bestFit="1" customWidth="1"/>
    <col min="14101" max="14112" width="19" style="1" customWidth="1"/>
    <col min="14113" max="14338" width="9.140625" style="1"/>
    <col min="14339" max="14339" width="60.28515625" style="1" bestFit="1" customWidth="1"/>
    <col min="14340" max="14341" width="9.5703125" style="1" bestFit="1" customWidth="1"/>
    <col min="14342" max="14342" width="9" style="1" bestFit="1" customWidth="1"/>
    <col min="14343" max="14345" width="9.5703125" style="1" bestFit="1" customWidth="1"/>
    <col min="14346" max="14346" width="16.7109375" style="1" bestFit="1" customWidth="1"/>
    <col min="14347" max="14347" width="10.42578125" style="1" bestFit="1" customWidth="1"/>
    <col min="14348" max="14349" width="8.140625" style="1" bestFit="1" customWidth="1"/>
    <col min="14350" max="14352" width="9.5703125" style="1" bestFit="1" customWidth="1"/>
    <col min="14353" max="14354" width="16.7109375" style="1" bestFit="1" customWidth="1"/>
    <col min="14355" max="14356" width="14.5703125" style="1" bestFit="1" customWidth="1"/>
    <col min="14357" max="14368" width="19" style="1" customWidth="1"/>
    <col min="14369" max="14594" width="9.140625" style="1"/>
    <col min="14595" max="14595" width="60.28515625" style="1" bestFit="1" customWidth="1"/>
    <col min="14596" max="14597" width="9.5703125" style="1" bestFit="1" customWidth="1"/>
    <col min="14598" max="14598" width="9" style="1" bestFit="1" customWidth="1"/>
    <col min="14599" max="14601" width="9.5703125" style="1" bestFit="1" customWidth="1"/>
    <col min="14602" max="14602" width="16.7109375" style="1" bestFit="1" customWidth="1"/>
    <col min="14603" max="14603" width="10.42578125" style="1" bestFit="1" customWidth="1"/>
    <col min="14604" max="14605" width="8.140625" style="1" bestFit="1" customWidth="1"/>
    <col min="14606" max="14608" width="9.5703125" style="1" bestFit="1" customWidth="1"/>
    <col min="14609" max="14610" width="16.7109375" style="1" bestFit="1" customWidth="1"/>
    <col min="14611" max="14612" width="14.5703125" style="1" bestFit="1" customWidth="1"/>
    <col min="14613" max="14624" width="19" style="1" customWidth="1"/>
    <col min="14625" max="14850" width="9.140625" style="1"/>
    <col min="14851" max="14851" width="60.28515625" style="1" bestFit="1" customWidth="1"/>
    <col min="14852" max="14853" width="9.5703125" style="1" bestFit="1" customWidth="1"/>
    <col min="14854" max="14854" width="9" style="1" bestFit="1" customWidth="1"/>
    <col min="14855" max="14857" width="9.5703125" style="1" bestFit="1" customWidth="1"/>
    <col min="14858" max="14858" width="16.7109375" style="1" bestFit="1" customWidth="1"/>
    <col min="14859" max="14859" width="10.42578125" style="1" bestFit="1" customWidth="1"/>
    <col min="14860" max="14861" width="8.140625" style="1" bestFit="1" customWidth="1"/>
    <col min="14862" max="14864" width="9.5703125" style="1" bestFit="1" customWidth="1"/>
    <col min="14865" max="14866" width="16.7109375" style="1" bestFit="1" customWidth="1"/>
    <col min="14867" max="14868" width="14.5703125" style="1" bestFit="1" customWidth="1"/>
    <col min="14869" max="14880" width="19" style="1" customWidth="1"/>
    <col min="14881" max="15106" width="9.140625" style="1"/>
    <col min="15107" max="15107" width="60.28515625" style="1" bestFit="1" customWidth="1"/>
    <col min="15108" max="15109" width="9.5703125" style="1" bestFit="1" customWidth="1"/>
    <col min="15110" max="15110" width="9" style="1" bestFit="1" customWidth="1"/>
    <col min="15111" max="15113" width="9.5703125" style="1" bestFit="1" customWidth="1"/>
    <col min="15114" max="15114" width="16.7109375" style="1" bestFit="1" customWidth="1"/>
    <col min="15115" max="15115" width="10.42578125" style="1" bestFit="1" customWidth="1"/>
    <col min="15116" max="15117" width="8.140625" style="1" bestFit="1" customWidth="1"/>
    <col min="15118" max="15120" width="9.5703125" style="1" bestFit="1" customWidth="1"/>
    <col min="15121" max="15122" width="16.7109375" style="1" bestFit="1" customWidth="1"/>
    <col min="15123" max="15124" width="14.5703125" style="1" bestFit="1" customWidth="1"/>
    <col min="15125" max="15136" width="19" style="1" customWidth="1"/>
    <col min="15137" max="15362" width="9.140625" style="1"/>
    <col min="15363" max="15363" width="60.28515625" style="1" bestFit="1" customWidth="1"/>
    <col min="15364" max="15365" width="9.5703125" style="1" bestFit="1" customWidth="1"/>
    <col min="15366" max="15366" width="9" style="1" bestFit="1" customWidth="1"/>
    <col min="15367" max="15369" width="9.5703125" style="1" bestFit="1" customWidth="1"/>
    <col min="15370" max="15370" width="16.7109375" style="1" bestFit="1" customWidth="1"/>
    <col min="15371" max="15371" width="10.42578125" style="1" bestFit="1" customWidth="1"/>
    <col min="15372" max="15373" width="8.140625" style="1" bestFit="1" customWidth="1"/>
    <col min="15374" max="15376" width="9.5703125" style="1" bestFit="1" customWidth="1"/>
    <col min="15377" max="15378" width="16.7109375" style="1" bestFit="1" customWidth="1"/>
    <col min="15379" max="15380" width="14.5703125" style="1" bestFit="1" customWidth="1"/>
    <col min="15381" max="15392" width="19" style="1" customWidth="1"/>
    <col min="15393" max="15618" width="9.140625" style="1"/>
    <col min="15619" max="15619" width="60.28515625" style="1" bestFit="1" customWidth="1"/>
    <col min="15620" max="15621" width="9.5703125" style="1" bestFit="1" customWidth="1"/>
    <col min="15622" max="15622" width="9" style="1" bestFit="1" customWidth="1"/>
    <col min="15623" max="15625" width="9.5703125" style="1" bestFit="1" customWidth="1"/>
    <col min="15626" max="15626" width="16.7109375" style="1" bestFit="1" customWidth="1"/>
    <col min="15627" max="15627" width="10.42578125" style="1" bestFit="1" customWidth="1"/>
    <col min="15628" max="15629" width="8.140625" style="1" bestFit="1" customWidth="1"/>
    <col min="15630" max="15632" width="9.5703125" style="1" bestFit="1" customWidth="1"/>
    <col min="15633" max="15634" width="16.7109375" style="1" bestFit="1" customWidth="1"/>
    <col min="15635" max="15636" width="14.5703125" style="1" bestFit="1" customWidth="1"/>
    <col min="15637" max="15648" width="19" style="1" customWidth="1"/>
    <col min="15649" max="15874" width="9.140625" style="1"/>
    <col min="15875" max="15875" width="60.28515625" style="1" bestFit="1" customWidth="1"/>
    <col min="15876" max="15877" width="9.5703125" style="1" bestFit="1" customWidth="1"/>
    <col min="15878" max="15878" width="9" style="1" bestFit="1" customWidth="1"/>
    <col min="15879" max="15881" width="9.5703125" style="1" bestFit="1" customWidth="1"/>
    <col min="15882" max="15882" width="16.7109375" style="1" bestFit="1" customWidth="1"/>
    <col min="15883" max="15883" width="10.42578125" style="1" bestFit="1" customWidth="1"/>
    <col min="15884" max="15885" width="8.140625" style="1" bestFit="1" customWidth="1"/>
    <col min="15886" max="15888" width="9.5703125" style="1" bestFit="1" customWidth="1"/>
    <col min="15889" max="15890" width="16.7109375" style="1" bestFit="1" customWidth="1"/>
    <col min="15891" max="15892" width="14.5703125" style="1" bestFit="1" customWidth="1"/>
    <col min="15893" max="15904" width="19" style="1" customWidth="1"/>
    <col min="15905" max="16130" width="9.140625" style="1"/>
    <col min="16131" max="16131" width="60.28515625" style="1" bestFit="1" customWidth="1"/>
    <col min="16132" max="16133" width="9.5703125" style="1" bestFit="1" customWidth="1"/>
    <col min="16134" max="16134" width="9" style="1" bestFit="1" customWidth="1"/>
    <col min="16135" max="16137" width="9.5703125" style="1" bestFit="1" customWidth="1"/>
    <col min="16138" max="16138" width="16.7109375" style="1" bestFit="1" customWidth="1"/>
    <col min="16139" max="16139" width="10.42578125" style="1" bestFit="1" customWidth="1"/>
    <col min="16140" max="16141" width="8.140625" style="1" bestFit="1" customWidth="1"/>
    <col min="16142" max="16144" width="9.5703125" style="1" bestFit="1" customWidth="1"/>
    <col min="16145" max="16146" width="16.7109375" style="1" bestFit="1" customWidth="1"/>
    <col min="16147" max="16148" width="14.5703125" style="1" bestFit="1" customWidth="1"/>
    <col min="16149" max="16160" width="19" style="1" customWidth="1"/>
    <col min="16161" max="16384" width="9.140625" style="1"/>
  </cols>
  <sheetData>
    <row r="1" spans="3:257" ht="32.25" customHeight="1">
      <c r="C1" s="14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3:257" ht="32.25" customHeight="1">
      <c r="C2" s="14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X2" s="48" t="s">
        <v>131</v>
      </c>
    </row>
    <row r="3" spans="3:257" ht="32.25" customHeight="1">
      <c r="C3" s="14" t="s">
        <v>1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3:257" ht="32.25" customHeight="1">
      <c r="C4" s="14" t="s">
        <v>2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V4" s="48" t="s">
        <v>134</v>
      </c>
      <c r="W4" s="48" t="s">
        <v>133</v>
      </c>
      <c r="X4" s="45" t="s">
        <v>132</v>
      </c>
    </row>
    <row r="5" spans="3:257" ht="32.25" customHeight="1">
      <c r="C5" s="14" t="s">
        <v>3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3:257" ht="32.25" customHeight="1">
      <c r="C6" s="14" t="s">
        <v>4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3:257" ht="32.25" customHeight="1">
      <c r="C7" s="14"/>
      <c r="D7" s="52" t="s">
        <v>127</v>
      </c>
      <c r="E7" s="9"/>
      <c r="F7" s="9"/>
      <c r="G7" s="9"/>
      <c r="H7" s="9"/>
      <c r="I7" s="9"/>
      <c r="J7" s="9"/>
      <c r="K7" s="9"/>
      <c r="L7" s="52" t="s">
        <v>128</v>
      </c>
      <c r="M7" s="9"/>
      <c r="N7" s="9"/>
      <c r="O7" s="9"/>
      <c r="P7" s="9"/>
      <c r="Q7" s="9"/>
      <c r="R7" s="9"/>
      <c r="S7" s="9"/>
      <c r="T7" s="9"/>
    </row>
    <row r="8" spans="3:257" ht="32.25" customHeight="1">
      <c r="C8" s="49" t="s">
        <v>125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50"/>
      <c r="K8" s="10" t="s">
        <v>13</v>
      </c>
      <c r="L8" s="10" t="s">
        <v>14</v>
      </c>
      <c r="M8" s="10" t="s">
        <v>15</v>
      </c>
      <c r="N8" s="10" t="s">
        <v>16</v>
      </c>
      <c r="O8" s="10" t="s">
        <v>17</v>
      </c>
      <c r="P8" s="10" t="s">
        <v>18</v>
      </c>
      <c r="Q8" s="50"/>
      <c r="R8" s="50"/>
      <c r="S8" s="50"/>
      <c r="T8" s="51" t="s">
        <v>126</v>
      </c>
    </row>
    <row r="9" spans="3:257" ht="32.25" customHeight="1">
      <c r="C9" s="49" t="s">
        <v>120</v>
      </c>
      <c r="D9" s="53">
        <v>8225</v>
      </c>
      <c r="E9" s="53">
        <v>5902</v>
      </c>
      <c r="F9" s="53">
        <v>6740</v>
      </c>
      <c r="G9" s="53">
        <v>4732</v>
      </c>
      <c r="H9" s="53">
        <v>4498</v>
      </c>
      <c r="I9" s="53">
        <v>4582</v>
      </c>
      <c r="J9" s="53"/>
      <c r="K9" s="53">
        <v>4595</v>
      </c>
      <c r="L9" s="53">
        <v>4803</v>
      </c>
      <c r="M9" s="53">
        <v>4530</v>
      </c>
      <c r="N9" s="53">
        <v>6314</v>
      </c>
      <c r="O9" s="53">
        <v>8623</v>
      </c>
      <c r="P9" s="53">
        <v>7954</v>
      </c>
      <c r="Q9" s="53"/>
      <c r="R9" s="53"/>
      <c r="S9" s="53"/>
      <c r="T9" s="53">
        <f>SUM(D9:S9)</f>
        <v>71498</v>
      </c>
    </row>
    <row r="10" spans="3:257" ht="32.25" customHeight="1">
      <c r="C10" s="49" t="s">
        <v>121</v>
      </c>
      <c r="D10" s="53">
        <v>8648</v>
      </c>
      <c r="E10" s="53">
        <v>6161</v>
      </c>
      <c r="F10" s="53">
        <v>7216</v>
      </c>
      <c r="G10" s="53">
        <v>5532</v>
      </c>
      <c r="H10" s="53">
        <v>5806</v>
      </c>
      <c r="I10" s="53">
        <v>6203</v>
      </c>
      <c r="J10" s="53"/>
      <c r="K10" s="53">
        <v>5595</v>
      </c>
      <c r="L10" s="53">
        <v>5177</v>
      </c>
      <c r="M10" s="53">
        <v>5090</v>
      </c>
      <c r="N10" s="53">
        <v>7406</v>
      </c>
      <c r="O10" s="53">
        <v>9846</v>
      </c>
      <c r="P10" s="53">
        <v>8737</v>
      </c>
      <c r="Q10" s="53"/>
      <c r="R10" s="53"/>
      <c r="S10" s="53"/>
      <c r="T10" s="53">
        <f t="shared" ref="T10:T14" si="0">SUM(D10:S10)</f>
        <v>81417</v>
      </c>
    </row>
    <row r="11" spans="3:257" ht="32.25" customHeight="1">
      <c r="C11" s="49" t="s">
        <v>122</v>
      </c>
      <c r="D11" s="53">
        <v>8607</v>
      </c>
      <c r="E11" s="53">
        <v>6051</v>
      </c>
      <c r="F11" s="53">
        <v>7091</v>
      </c>
      <c r="G11" s="53">
        <v>7094</v>
      </c>
      <c r="H11" s="53">
        <v>5592</v>
      </c>
      <c r="I11" s="53">
        <v>6068</v>
      </c>
      <c r="J11" s="53"/>
      <c r="K11" s="53">
        <v>5559</v>
      </c>
      <c r="L11" s="53">
        <v>5241</v>
      </c>
      <c r="M11" s="53">
        <v>5094</v>
      </c>
      <c r="N11" s="53">
        <v>7240</v>
      </c>
      <c r="O11" s="53">
        <v>9713</v>
      </c>
      <c r="P11" s="53">
        <v>8733</v>
      </c>
      <c r="Q11" s="53"/>
      <c r="R11" s="53"/>
      <c r="S11" s="53"/>
      <c r="T11" s="53">
        <f t="shared" si="0"/>
        <v>82083</v>
      </c>
    </row>
    <row r="12" spans="3:257" ht="32.25" customHeight="1">
      <c r="C12" s="49" t="s">
        <v>123</v>
      </c>
      <c r="D12" s="53">
        <v>8443</v>
      </c>
      <c r="E12" s="53">
        <v>6018</v>
      </c>
      <c r="F12" s="53">
        <v>7136</v>
      </c>
      <c r="G12" s="53">
        <v>7046</v>
      </c>
      <c r="H12" s="53">
        <v>5672</v>
      </c>
      <c r="I12" s="53">
        <v>6107</v>
      </c>
      <c r="J12" s="53"/>
      <c r="K12" s="53">
        <v>5498</v>
      </c>
      <c r="L12" s="53">
        <v>4739</v>
      </c>
      <c r="M12" s="53">
        <v>5114</v>
      </c>
      <c r="N12" s="53">
        <v>7054</v>
      </c>
      <c r="O12" s="53">
        <v>9272</v>
      </c>
      <c r="P12" s="53">
        <v>8366</v>
      </c>
      <c r="Q12" s="53"/>
      <c r="R12" s="53"/>
      <c r="S12" s="53"/>
      <c r="T12" s="53">
        <f t="shared" si="0"/>
        <v>80465</v>
      </c>
    </row>
    <row r="13" spans="3:257" ht="32.25" customHeight="1">
      <c r="C13" s="49" t="s">
        <v>124</v>
      </c>
      <c r="D13" s="53">
        <v>8280</v>
      </c>
      <c r="E13" s="53">
        <v>5824</v>
      </c>
      <c r="F13" s="53">
        <v>6839</v>
      </c>
      <c r="G13" s="53">
        <v>6284</v>
      </c>
      <c r="H13" s="53">
        <v>4378</v>
      </c>
      <c r="I13" s="53">
        <v>4219</v>
      </c>
      <c r="J13" s="53"/>
      <c r="K13" s="53">
        <v>2787</v>
      </c>
      <c r="L13" s="53">
        <v>2720</v>
      </c>
      <c r="M13" s="53">
        <v>3876</v>
      </c>
      <c r="N13" s="53">
        <v>6405</v>
      </c>
      <c r="O13" s="53">
        <v>9000</v>
      </c>
      <c r="P13" s="53">
        <v>8194</v>
      </c>
      <c r="Q13" s="53"/>
      <c r="R13" s="53"/>
      <c r="S13" s="53"/>
      <c r="T13" s="53">
        <f t="shared" si="0"/>
        <v>68806</v>
      </c>
    </row>
    <row r="14" spans="3:257" ht="32.25" customHeight="1">
      <c r="C14" s="49" t="s">
        <v>125</v>
      </c>
      <c r="D14" s="53">
        <f>SUM(D9:D13)</f>
        <v>42203</v>
      </c>
      <c r="E14" s="53">
        <f t="shared" ref="E14:L14" si="1">SUM(E9:E13)</f>
        <v>29956</v>
      </c>
      <c r="F14" s="53">
        <f t="shared" si="1"/>
        <v>35022</v>
      </c>
      <c r="G14" s="53">
        <f t="shared" si="1"/>
        <v>30688</v>
      </c>
      <c r="H14" s="53">
        <f t="shared" si="1"/>
        <v>25946</v>
      </c>
      <c r="I14" s="53">
        <f t="shared" si="1"/>
        <v>27179</v>
      </c>
      <c r="J14" s="53"/>
      <c r="K14" s="53">
        <f t="shared" si="1"/>
        <v>24034</v>
      </c>
      <c r="L14" s="53">
        <f t="shared" si="1"/>
        <v>22680</v>
      </c>
      <c r="M14" s="53">
        <f t="shared" ref="M14" si="2">SUM(M9:M13)</f>
        <v>23704</v>
      </c>
      <c r="N14" s="53">
        <f t="shared" ref="N14" si="3">SUM(N9:N13)</f>
        <v>34419</v>
      </c>
      <c r="O14" s="53">
        <f t="shared" ref="O14" si="4">SUM(O9:O13)</f>
        <v>46454</v>
      </c>
      <c r="P14" s="53">
        <f t="shared" ref="P14" si="5">SUM(P9:P13)</f>
        <v>41984</v>
      </c>
      <c r="Q14" s="53"/>
      <c r="R14" s="53"/>
      <c r="S14" s="53"/>
      <c r="T14" s="53">
        <f t="shared" si="0"/>
        <v>384269</v>
      </c>
    </row>
    <row r="15" spans="3:257" ht="32.25" customHeight="1"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3:257" ht="32.25" customHeight="1">
      <c r="C16" s="10" t="s">
        <v>5</v>
      </c>
      <c r="D16" s="10" t="s">
        <v>6</v>
      </c>
      <c r="E16" s="10" t="s">
        <v>7</v>
      </c>
      <c r="F16" s="10" t="s">
        <v>8</v>
      </c>
      <c r="G16" s="10" t="s">
        <v>9</v>
      </c>
      <c r="H16" s="10" t="s">
        <v>10</v>
      </c>
      <c r="I16" s="10" t="s">
        <v>11</v>
      </c>
      <c r="J16" s="15" t="s">
        <v>12</v>
      </c>
      <c r="K16" s="10" t="s">
        <v>13</v>
      </c>
      <c r="L16" s="10" t="s">
        <v>14</v>
      </c>
      <c r="M16" s="10" t="s">
        <v>15</v>
      </c>
      <c r="N16" s="10" t="s">
        <v>16</v>
      </c>
      <c r="O16" s="10" t="s">
        <v>17</v>
      </c>
      <c r="P16" s="10" t="s">
        <v>18</v>
      </c>
      <c r="Q16" s="15" t="s">
        <v>19</v>
      </c>
      <c r="R16" s="15" t="s">
        <v>20</v>
      </c>
      <c r="S16" s="15" t="s">
        <v>21</v>
      </c>
      <c r="T16" s="15" t="s">
        <v>22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3:258" ht="32.25" customHeight="1">
      <c r="C17" s="11" t="s">
        <v>23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/>
      <c r="V17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</row>
    <row r="18" spans="3:258" ht="32.25" customHeight="1">
      <c r="C18" s="54" t="s">
        <v>24</v>
      </c>
      <c r="D18" s="55">
        <v>3588073</v>
      </c>
      <c r="E18" s="55">
        <v>1186255</v>
      </c>
      <c r="F18" s="55">
        <v>0</v>
      </c>
      <c r="G18" s="55">
        <v>2602112</v>
      </c>
      <c r="H18" s="55">
        <v>1027459</v>
      </c>
      <c r="I18" s="55">
        <v>1076286</v>
      </c>
      <c r="J18" s="55">
        <v>9480185</v>
      </c>
      <c r="K18" s="55">
        <v>951745</v>
      </c>
      <c r="L18" s="55">
        <v>898126</v>
      </c>
      <c r="M18" s="55">
        <v>938677</v>
      </c>
      <c r="N18" s="55">
        <v>1362991</v>
      </c>
      <c r="O18" s="55">
        <v>1839576</v>
      </c>
      <c r="P18" s="55">
        <v>1662564</v>
      </c>
      <c r="Q18" s="55">
        <v>7653679</v>
      </c>
      <c r="R18" s="56">
        <f>+J18+Q18</f>
        <v>17133864</v>
      </c>
      <c r="S18" s="55">
        <v>0</v>
      </c>
      <c r="T18" s="13">
        <f t="shared" ref="T18:T38" si="6">J18+Q18</f>
        <v>17133864</v>
      </c>
    </row>
    <row r="19" spans="3:258" ht="32.25" customHeight="1">
      <c r="C19" s="54" t="s">
        <v>25</v>
      </c>
      <c r="D19" s="55">
        <v>3588073</v>
      </c>
      <c r="E19" s="55">
        <v>1186255</v>
      </c>
      <c r="F19" s="55">
        <v>0</v>
      </c>
      <c r="G19" s="55">
        <v>2602112</v>
      </c>
      <c r="H19" s="55">
        <v>1027459</v>
      </c>
      <c r="I19" s="55">
        <v>1076286</v>
      </c>
      <c r="J19" s="55">
        <v>9480185</v>
      </c>
      <c r="K19" s="55">
        <v>951745</v>
      </c>
      <c r="L19" s="55">
        <v>898126</v>
      </c>
      <c r="M19" s="55">
        <v>938677</v>
      </c>
      <c r="N19" s="55">
        <v>1362991</v>
      </c>
      <c r="O19" s="55">
        <v>1839576</v>
      </c>
      <c r="P19" s="55">
        <v>1662564</v>
      </c>
      <c r="Q19" s="55">
        <v>7653679</v>
      </c>
      <c r="R19" s="56">
        <f>+J19+Q19</f>
        <v>17133864</v>
      </c>
      <c r="S19" s="55">
        <v>0</v>
      </c>
      <c r="T19" s="13">
        <f t="shared" si="6"/>
        <v>17133864</v>
      </c>
    </row>
    <row r="20" spans="3:258" ht="32.25" customHeight="1">
      <c r="C20" s="54" t="s">
        <v>26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13">
        <f t="shared" si="6"/>
        <v>0</v>
      </c>
    </row>
    <row r="21" spans="3:258" ht="32.25" customHeight="1">
      <c r="C21" s="54" t="s">
        <v>27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13">
        <f t="shared" si="6"/>
        <v>0</v>
      </c>
    </row>
    <row r="22" spans="3:258" ht="32.25" customHeight="1">
      <c r="C22" s="54" t="s">
        <v>28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13">
        <f t="shared" si="6"/>
        <v>0</v>
      </c>
    </row>
    <row r="23" spans="3:258" ht="32.25" customHeight="1">
      <c r="C23" s="54" t="s">
        <v>29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13">
        <f t="shared" si="6"/>
        <v>0</v>
      </c>
    </row>
    <row r="24" spans="3:258" ht="32.25" customHeight="1">
      <c r="C24" s="54" t="s">
        <v>30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13">
        <f t="shared" si="6"/>
        <v>0</v>
      </c>
    </row>
    <row r="25" spans="3:258" ht="32.25" customHeight="1">
      <c r="C25" s="54" t="s">
        <v>31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13">
        <f t="shared" si="6"/>
        <v>0</v>
      </c>
    </row>
    <row r="26" spans="3:258" ht="32.25" customHeight="1">
      <c r="C26" s="54" t="s">
        <v>32</v>
      </c>
      <c r="D26" s="56">
        <v>3588073</v>
      </c>
      <c r="E26" s="56">
        <v>1186255</v>
      </c>
      <c r="F26" s="56">
        <v>0</v>
      </c>
      <c r="G26" s="56">
        <v>2602112</v>
      </c>
      <c r="H26" s="56">
        <v>1027459</v>
      </c>
      <c r="I26" s="56">
        <v>1076286</v>
      </c>
      <c r="J26" s="56">
        <f>SUM(D26:I26)</f>
        <v>9480185</v>
      </c>
      <c r="K26" s="56">
        <v>951745</v>
      </c>
      <c r="L26" s="56">
        <v>898126</v>
      </c>
      <c r="M26" s="56">
        <v>938677</v>
      </c>
      <c r="N26" s="56">
        <v>1362991</v>
      </c>
      <c r="O26" s="56">
        <v>1839576</v>
      </c>
      <c r="P26" s="56">
        <v>1662564</v>
      </c>
      <c r="Q26" s="56">
        <f>SUM(K26:P26)</f>
        <v>7653679</v>
      </c>
      <c r="R26" s="56">
        <f>+J26+Q26</f>
        <v>17133864</v>
      </c>
      <c r="S26" s="56">
        <v>0</v>
      </c>
      <c r="T26" s="13">
        <f t="shared" si="6"/>
        <v>17133864</v>
      </c>
      <c r="U26" s="46"/>
    </row>
    <row r="27" spans="3:258" ht="32.25" customHeight="1">
      <c r="C27" s="54" t="s">
        <v>33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13">
        <f t="shared" si="6"/>
        <v>0</v>
      </c>
    </row>
    <row r="28" spans="3:258" ht="32.25" customHeight="1">
      <c r="C28" s="54" t="s">
        <v>34</v>
      </c>
      <c r="D28" s="56">
        <v>0</v>
      </c>
      <c r="E28" s="56">
        <v>0</v>
      </c>
      <c r="F28" s="56">
        <v>0</v>
      </c>
      <c r="G28" s="56">
        <v>0</v>
      </c>
      <c r="H28" s="56">
        <v>41152</v>
      </c>
      <c r="I28" s="56">
        <v>5830</v>
      </c>
      <c r="J28" s="56">
        <f t="shared" ref="J28:J39" si="7">SUM(D28:I28)</f>
        <v>46982</v>
      </c>
      <c r="K28" s="56">
        <v>0</v>
      </c>
      <c r="L28" s="56">
        <v>6527</v>
      </c>
      <c r="M28" s="56">
        <v>11440</v>
      </c>
      <c r="N28" s="56">
        <v>0</v>
      </c>
      <c r="O28" s="56">
        <v>0</v>
      </c>
      <c r="P28" s="56">
        <v>0</v>
      </c>
      <c r="Q28" s="56">
        <f t="shared" ref="Q28:Q36" si="8">SUM(K28:P28)</f>
        <v>17967</v>
      </c>
      <c r="R28" s="56">
        <f t="shared" ref="R28:R39" si="9">+J28+Q28</f>
        <v>64949</v>
      </c>
      <c r="S28" s="56">
        <v>0</v>
      </c>
      <c r="T28" s="13">
        <f t="shared" si="6"/>
        <v>64949</v>
      </c>
    </row>
    <row r="29" spans="3:258" ht="32.25" customHeight="1">
      <c r="C29" s="57" t="s">
        <v>55</v>
      </c>
      <c r="D29" s="56">
        <f>+殿城岩戸修繕費元帳!AI65</f>
        <v>13750</v>
      </c>
      <c r="E29" s="56">
        <f>+殿城岩戸修繕費元帳!AJ65</f>
        <v>13750</v>
      </c>
      <c r="F29" s="56">
        <f>+殿城岩戸修繕費元帳!AK65</f>
        <v>34650</v>
      </c>
      <c r="G29" s="56">
        <f>+殿城岩戸修繕費元帳!AL65</f>
        <v>182050</v>
      </c>
      <c r="H29" s="56">
        <f>+殿城岩戸修繕費元帳!AM65</f>
        <v>0</v>
      </c>
      <c r="I29" s="56">
        <f>+殿城岩戸修繕費元帳!AN65</f>
        <v>1401400</v>
      </c>
      <c r="J29" s="56">
        <f t="shared" si="7"/>
        <v>1645600</v>
      </c>
      <c r="K29" s="56">
        <f>+殿城岩戸修繕費元帳!AO65</f>
        <v>-1826537</v>
      </c>
      <c r="L29" s="56">
        <f>+殿城岩戸修繕費元帳!AP65</f>
        <v>282700</v>
      </c>
      <c r="M29" s="56">
        <f>+殿城岩戸修繕費元帳!AQ65</f>
        <v>13750</v>
      </c>
      <c r="N29" s="56">
        <f>+殿城岩戸修繕費元帳!AR65</f>
        <v>13750</v>
      </c>
      <c r="O29" s="56">
        <f>+殿城岩戸修繕費元帳!AS65</f>
        <v>13750</v>
      </c>
      <c r="P29" s="56">
        <f>+殿城岩戸修繕費元帳!AT65</f>
        <v>13750</v>
      </c>
      <c r="Q29" s="56">
        <f t="shared" si="8"/>
        <v>-1488837</v>
      </c>
      <c r="R29" s="56">
        <f t="shared" si="9"/>
        <v>156763</v>
      </c>
      <c r="S29" s="56"/>
      <c r="T29" s="13">
        <f t="shared" si="6"/>
        <v>156763</v>
      </c>
      <c r="U29" s="46"/>
      <c r="V29" s="47"/>
    </row>
    <row r="30" spans="3:258" ht="32.25" customHeight="1">
      <c r="C30" s="57" t="s">
        <v>57</v>
      </c>
      <c r="D30" s="56">
        <f>+殿城岩戸修繕費元帳!AI66</f>
        <v>407000</v>
      </c>
      <c r="E30" s="56">
        <f>+殿城岩戸修繕費元帳!AJ66</f>
        <v>0</v>
      </c>
      <c r="F30" s="56">
        <f>+殿城岩戸修繕費元帳!AK66</f>
        <v>0</v>
      </c>
      <c r="G30" s="56">
        <f>+殿城岩戸修繕費元帳!AL66</f>
        <v>198000</v>
      </c>
      <c r="H30" s="56">
        <f>+殿城岩戸修繕費元帳!AM66</f>
        <v>108900</v>
      </c>
      <c r="I30" s="56">
        <f>+殿城岩戸修繕費元帳!AN66</f>
        <v>0</v>
      </c>
      <c r="J30" s="56">
        <f t="shared" si="7"/>
        <v>713900</v>
      </c>
      <c r="K30" s="56">
        <f>+殿城岩戸修繕費元帳!AO66</f>
        <v>0</v>
      </c>
      <c r="L30" s="56">
        <f>+殿城岩戸修繕費元帳!AP66</f>
        <v>0</v>
      </c>
      <c r="M30" s="56">
        <f>+殿城岩戸修繕費元帳!AQ66</f>
        <v>0</v>
      </c>
      <c r="N30" s="56">
        <f>+殿城岩戸修繕費元帳!AR66</f>
        <v>0</v>
      </c>
      <c r="O30" s="56">
        <f>+殿城岩戸修繕費元帳!AS66</f>
        <v>0</v>
      </c>
      <c r="P30" s="56">
        <f>+殿城岩戸修繕費元帳!AT66</f>
        <v>0</v>
      </c>
      <c r="Q30" s="56">
        <f t="shared" si="8"/>
        <v>0</v>
      </c>
      <c r="R30" s="56">
        <f t="shared" si="9"/>
        <v>713900</v>
      </c>
      <c r="S30" s="56"/>
      <c r="T30" s="13">
        <f t="shared" si="6"/>
        <v>713900</v>
      </c>
      <c r="U30" s="46"/>
      <c r="V30" s="47"/>
    </row>
    <row r="31" spans="3:258" ht="32.25" customHeight="1">
      <c r="C31" s="54" t="s">
        <v>35</v>
      </c>
      <c r="D31" s="56">
        <f>SUM(D29:D30)</f>
        <v>420750</v>
      </c>
      <c r="E31" s="56">
        <f t="shared" ref="E31:I31" si="10">SUM(E29:E30)</f>
        <v>13750</v>
      </c>
      <c r="F31" s="56">
        <f t="shared" si="10"/>
        <v>34650</v>
      </c>
      <c r="G31" s="56">
        <f t="shared" si="10"/>
        <v>380050</v>
      </c>
      <c r="H31" s="56">
        <f t="shared" si="10"/>
        <v>108900</v>
      </c>
      <c r="I31" s="56">
        <f t="shared" si="10"/>
        <v>1401400</v>
      </c>
      <c r="J31" s="56">
        <f t="shared" si="7"/>
        <v>2359500</v>
      </c>
      <c r="K31" s="56">
        <v>-1826537</v>
      </c>
      <c r="L31" s="56">
        <f t="shared" ref="L31:P31" si="11">SUM(L29:L30)</f>
        <v>282700</v>
      </c>
      <c r="M31" s="56">
        <f t="shared" si="11"/>
        <v>13750</v>
      </c>
      <c r="N31" s="56">
        <f t="shared" si="11"/>
        <v>13750</v>
      </c>
      <c r="O31" s="56">
        <f t="shared" si="11"/>
        <v>13750</v>
      </c>
      <c r="P31" s="56">
        <f t="shared" si="11"/>
        <v>13750</v>
      </c>
      <c r="Q31" s="56">
        <f t="shared" si="8"/>
        <v>-1488837</v>
      </c>
      <c r="R31" s="56">
        <f t="shared" si="9"/>
        <v>870663</v>
      </c>
      <c r="S31" s="56">
        <v>0</v>
      </c>
      <c r="T31" s="13">
        <f t="shared" si="6"/>
        <v>870663</v>
      </c>
      <c r="U31" s="47"/>
      <c r="V31" s="47"/>
    </row>
    <row r="32" spans="3:258" ht="32.25" customHeight="1">
      <c r="C32" s="54" t="s">
        <v>36</v>
      </c>
      <c r="D32" s="56">
        <v>4765</v>
      </c>
      <c r="E32" s="56">
        <v>4915</v>
      </c>
      <c r="F32" s="56">
        <v>1400</v>
      </c>
      <c r="G32" s="56">
        <v>8847</v>
      </c>
      <c r="H32" s="56">
        <v>4062</v>
      </c>
      <c r="I32" s="56">
        <v>1305</v>
      </c>
      <c r="J32" s="56">
        <f t="shared" si="7"/>
        <v>25294</v>
      </c>
      <c r="K32" s="56">
        <v>6668</v>
      </c>
      <c r="L32" s="56">
        <v>4441</v>
      </c>
      <c r="M32" s="56">
        <v>4434</v>
      </c>
      <c r="N32" s="56">
        <v>4611</v>
      </c>
      <c r="O32" s="56">
        <v>4927</v>
      </c>
      <c r="P32" s="56">
        <v>4918</v>
      </c>
      <c r="Q32" s="56">
        <f t="shared" si="8"/>
        <v>29999</v>
      </c>
      <c r="R32" s="56">
        <f t="shared" si="9"/>
        <v>55293</v>
      </c>
      <c r="S32" s="56">
        <v>0</v>
      </c>
      <c r="T32" s="13">
        <f t="shared" si="6"/>
        <v>55293</v>
      </c>
      <c r="U32" s="48"/>
      <c r="V32" s="48"/>
    </row>
    <row r="33" spans="3:22" ht="32.25" customHeight="1">
      <c r="C33" s="54" t="s">
        <v>37</v>
      </c>
      <c r="D33" s="56">
        <v>270580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f t="shared" si="7"/>
        <v>270580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f t="shared" si="8"/>
        <v>0</v>
      </c>
      <c r="R33" s="56">
        <f t="shared" si="9"/>
        <v>270580</v>
      </c>
      <c r="S33" s="56">
        <v>0</v>
      </c>
      <c r="T33" s="13">
        <f t="shared" si="6"/>
        <v>270580</v>
      </c>
      <c r="U33" s="47"/>
      <c r="V33" s="47"/>
    </row>
    <row r="34" spans="3:22" ht="32.25" customHeight="1">
      <c r="C34" s="54" t="s">
        <v>129</v>
      </c>
      <c r="D34" s="56">
        <v>251700</v>
      </c>
      <c r="E34" s="56">
        <v>753000</v>
      </c>
      <c r="F34" s="56">
        <v>1450</v>
      </c>
      <c r="G34" s="56">
        <v>400</v>
      </c>
      <c r="H34" s="56">
        <v>0</v>
      </c>
      <c r="I34" s="56">
        <v>0</v>
      </c>
      <c r="J34" s="56">
        <f t="shared" si="7"/>
        <v>1006550</v>
      </c>
      <c r="K34" s="56">
        <v>0</v>
      </c>
      <c r="L34" s="56">
        <v>0</v>
      </c>
      <c r="M34" s="56">
        <v>0</v>
      </c>
      <c r="N34" s="56">
        <v>0</v>
      </c>
      <c r="O34" s="56"/>
      <c r="P34" s="56">
        <v>0</v>
      </c>
      <c r="Q34" s="56">
        <f t="shared" si="8"/>
        <v>0</v>
      </c>
      <c r="R34" s="56">
        <f t="shared" si="9"/>
        <v>1006550</v>
      </c>
      <c r="S34" s="56">
        <v>0</v>
      </c>
      <c r="T34" s="13">
        <f t="shared" si="6"/>
        <v>1006550</v>
      </c>
      <c r="U34" s="47"/>
      <c r="V34" s="47"/>
    </row>
    <row r="35" spans="3:22" ht="32.25" customHeight="1">
      <c r="C35" s="54" t="s">
        <v>130</v>
      </c>
      <c r="D35" s="56"/>
      <c r="E35" s="56"/>
      <c r="F35" s="56"/>
      <c r="G35" s="56"/>
      <c r="H35" s="56"/>
      <c r="I35" s="56"/>
      <c r="J35" s="56">
        <f t="shared" si="7"/>
        <v>0</v>
      </c>
      <c r="K35" s="56"/>
      <c r="L35" s="56"/>
      <c r="M35" s="56"/>
      <c r="N35" s="56"/>
      <c r="O35" s="56">
        <v>888100</v>
      </c>
      <c r="P35" s="56"/>
      <c r="Q35" s="56">
        <f t="shared" si="8"/>
        <v>888100</v>
      </c>
      <c r="R35" s="56">
        <f t="shared" si="9"/>
        <v>888100</v>
      </c>
      <c r="S35" s="56"/>
      <c r="T35" s="13">
        <f t="shared" si="6"/>
        <v>888100</v>
      </c>
      <c r="U35" s="47"/>
      <c r="V35" s="47"/>
    </row>
    <row r="36" spans="3:22" ht="32.25" customHeight="1">
      <c r="C36" s="54" t="s">
        <v>38</v>
      </c>
      <c r="D36" s="56">
        <v>584500</v>
      </c>
      <c r="E36" s="56">
        <v>584500</v>
      </c>
      <c r="F36" s="56">
        <v>584500</v>
      </c>
      <c r="G36" s="56">
        <v>584500</v>
      </c>
      <c r="H36" s="56">
        <v>584500</v>
      </c>
      <c r="I36" s="56">
        <v>584500</v>
      </c>
      <c r="J36" s="56">
        <f t="shared" si="7"/>
        <v>3507000</v>
      </c>
      <c r="K36" s="56">
        <v>584500</v>
      </c>
      <c r="L36" s="56">
        <v>584500</v>
      </c>
      <c r="M36" s="56">
        <v>584500</v>
      </c>
      <c r="N36" s="56">
        <v>584500</v>
      </c>
      <c r="O36" s="56">
        <v>584500</v>
      </c>
      <c r="P36" s="56">
        <v>1293594</v>
      </c>
      <c r="Q36" s="56">
        <f t="shared" si="8"/>
        <v>4216094</v>
      </c>
      <c r="R36" s="56">
        <f t="shared" si="9"/>
        <v>7723094</v>
      </c>
      <c r="S36" s="56">
        <v>0</v>
      </c>
      <c r="T36" s="13">
        <f t="shared" si="6"/>
        <v>7723094</v>
      </c>
      <c r="U36" s="47"/>
      <c r="V36" s="47"/>
    </row>
    <row r="37" spans="3:22" ht="32.25" customHeight="1">
      <c r="C37" s="54" t="s">
        <v>39</v>
      </c>
      <c r="D37" s="56">
        <v>0</v>
      </c>
      <c r="E37" s="56">
        <v>0</v>
      </c>
      <c r="F37" s="56">
        <v>0</v>
      </c>
      <c r="G37" s="56">
        <v>0</v>
      </c>
      <c r="H37" s="56">
        <v>53244</v>
      </c>
      <c r="I37" s="56">
        <v>0</v>
      </c>
      <c r="J37" s="56">
        <f t="shared" si="7"/>
        <v>53244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6">
        <f t="shared" si="9"/>
        <v>53244</v>
      </c>
      <c r="S37" s="56">
        <v>0</v>
      </c>
      <c r="T37" s="13">
        <f t="shared" si="6"/>
        <v>53244</v>
      </c>
    </row>
    <row r="38" spans="3:22" ht="32.25" customHeight="1">
      <c r="C38" s="54" t="s">
        <v>40</v>
      </c>
      <c r="D38" s="56">
        <f>SUM(D31:D37)</f>
        <v>1532295</v>
      </c>
      <c r="E38" s="56">
        <f>SUM(E31:E37)</f>
        <v>1356165</v>
      </c>
      <c r="F38" s="56">
        <f t="shared" ref="F38:I38" si="12">SUM(F31:F37)</f>
        <v>622000</v>
      </c>
      <c r="G38" s="56">
        <f t="shared" si="12"/>
        <v>973797</v>
      </c>
      <c r="H38" s="56">
        <f t="shared" si="12"/>
        <v>750706</v>
      </c>
      <c r="I38" s="56">
        <f t="shared" si="12"/>
        <v>1987205</v>
      </c>
      <c r="J38" s="56">
        <f t="shared" si="7"/>
        <v>7222168</v>
      </c>
      <c r="K38" s="56">
        <f>SUM(K31:K37)</f>
        <v>-1235369</v>
      </c>
      <c r="L38" s="56">
        <f t="shared" ref="L38:P38" si="13">SUM(L31:L37)</f>
        <v>871641</v>
      </c>
      <c r="M38" s="56">
        <f t="shared" si="13"/>
        <v>602684</v>
      </c>
      <c r="N38" s="56">
        <f t="shared" si="13"/>
        <v>602861</v>
      </c>
      <c r="O38" s="56">
        <f t="shared" si="13"/>
        <v>1491277</v>
      </c>
      <c r="P38" s="56">
        <f t="shared" si="13"/>
        <v>1312262</v>
      </c>
      <c r="Q38" s="56">
        <v>3663323</v>
      </c>
      <c r="R38" s="56">
        <f t="shared" si="9"/>
        <v>10885491</v>
      </c>
      <c r="S38" s="56">
        <v>0</v>
      </c>
      <c r="T38" s="13">
        <f t="shared" si="6"/>
        <v>10885491</v>
      </c>
      <c r="U38" s="58">
        <f>T38/T14</f>
        <v>28.327788606418942</v>
      </c>
    </row>
    <row r="39" spans="3:22" ht="32.25" customHeight="1">
      <c r="C39" s="54" t="s">
        <v>41</v>
      </c>
      <c r="D39" s="56">
        <v>2055778</v>
      </c>
      <c r="E39" s="56">
        <v>-169910</v>
      </c>
      <c r="F39" s="56">
        <v>-622000</v>
      </c>
      <c r="G39" s="56">
        <v>1628315</v>
      </c>
      <c r="H39" s="56">
        <v>235601</v>
      </c>
      <c r="I39" s="56">
        <v>-916749</v>
      </c>
      <c r="J39" s="56">
        <f t="shared" si="7"/>
        <v>2211035</v>
      </c>
      <c r="K39" s="56">
        <v>2187114</v>
      </c>
      <c r="L39" s="56">
        <v>19958</v>
      </c>
      <c r="M39" s="56">
        <v>324553</v>
      </c>
      <c r="N39" s="56">
        <v>760130</v>
      </c>
      <c r="O39" s="56">
        <v>348299</v>
      </c>
      <c r="P39" s="56">
        <v>350302</v>
      </c>
      <c r="Q39" s="56">
        <v>3990356</v>
      </c>
      <c r="R39" s="56">
        <f t="shared" si="9"/>
        <v>6201391</v>
      </c>
      <c r="S39" s="56">
        <v>0</v>
      </c>
      <c r="T39" s="13">
        <f t="shared" ref="T39:T44" si="14">J39+Q39</f>
        <v>6201391</v>
      </c>
    </row>
    <row r="40" spans="3:22" ht="32.25" customHeight="1">
      <c r="C40" s="11" t="s">
        <v>42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3:22" ht="32.25" customHeight="1">
      <c r="C41" s="11" t="s">
        <v>43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f t="shared" si="14"/>
        <v>0</v>
      </c>
    </row>
    <row r="42" spans="3:22" ht="32.25" customHeight="1">
      <c r="C42" s="11" t="s">
        <v>44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3:22" ht="32.25" customHeight="1">
      <c r="C43" s="11" t="s">
        <v>45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f t="shared" si="14"/>
        <v>0</v>
      </c>
    </row>
    <row r="44" spans="3:22" ht="32.25" customHeight="1">
      <c r="C44" s="11" t="s">
        <v>46</v>
      </c>
      <c r="D44" s="13">
        <v>2055778</v>
      </c>
      <c r="E44" s="13">
        <v>-169910</v>
      </c>
      <c r="F44" s="13">
        <v>-622000</v>
      </c>
      <c r="G44" s="13">
        <v>1628315</v>
      </c>
      <c r="H44" s="13">
        <v>235601</v>
      </c>
      <c r="I44" s="13">
        <v>-916749</v>
      </c>
      <c r="J44" s="13">
        <f>SUM(D44:I44)</f>
        <v>2211035</v>
      </c>
      <c r="K44" s="13">
        <v>2187114</v>
      </c>
      <c r="L44" s="13">
        <v>19958</v>
      </c>
      <c r="M44" s="13">
        <v>324553</v>
      </c>
      <c r="N44" s="13">
        <v>760130</v>
      </c>
      <c r="O44" s="13">
        <v>348299</v>
      </c>
      <c r="P44" s="13">
        <v>350302</v>
      </c>
      <c r="Q44" s="13">
        <v>3990356</v>
      </c>
      <c r="R44" s="13">
        <v>6201391</v>
      </c>
      <c r="S44" s="13">
        <v>0</v>
      </c>
      <c r="T44" s="13">
        <f t="shared" si="14"/>
        <v>6201391</v>
      </c>
    </row>
    <row r="45" spans="3:22" ht="32.25" customHeight="1">
      <c r="C45" s="11" t="s">
        <v>47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spans="3:22" ht="32.25" customHeight="1">
      <c r="C46" s="11" t="s">
        <v>48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</row>
    <row r="47" spans="3:22" ht="32.25" customHeight="1">
      <c r="C47" s="11" t="s">
        <v>49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3:22" ht="32.25" customHeight="1">
      <c r="C48" s="11" t="s">
        <v>50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</row>
    <row r="49" spans="3:21" ht="32.25" customHeight="1">
      <c r="C49" s="11" t="s">
        <v>51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3:21" ht="32.25" customHeight="1">
      <c r="C50" s="11" t="s">
        <v>52</v>
      </c>
      <c r="D50" s="13">
        <v>2055778</v>
      </c>
      <c r="E50" s="13">
        <v>-169910</v>
      </c>
      <c r="F50" s="13">
        <v>-622000</v>
      </c>
      <c r="G50" s="13">
        <v>1628315</v>
      </c>
      <c r="H50" s="13">
        <v>235601</v>
      </c>
      <c r="I50" s="13">
        <v>-916749</v>
      </c>
      <c r="J50" s="13">
        <v>2211035</v>
      </c>
      <c r="K50" s="13">
        <v>2187114</v>
      </c>
      <c r="L50" s="13">
        <v>19958</v>
      </c>
      <c r="M50" s="13">
        <v>324553</v>
      </c>
      <c r="N50" s="13">
        <v>760130</v>
      </c>
      <c r="O50" s="13">
        <v>348299</v>
      </c>
      <c r="P50" s="13">
        <v>350302</v>
      </c>
      <c r="Q50" s="13">
        <v>3990356</v>
      </c>
      <c r="R50" s="13">
        <v>6201391</v>
      </c>
      <c r="S50" s="13">
        <v>0</v>
      </c>
      <c r="T50" s="13">
        <f t="shared" ref="T50:T51" si="15">J50+Q50</f>
        <v>6201391</v>
      </c>
    </row>
    <row r="51" spans="3:21" ht="32.25" customHeight="1">
      <c r="C51" s="11" t="s">
        <v>53</v>
      </c>
      <c r="D51" s="13">
        <v>2055778</v>
      </c>
      <c r="E51" s="13">
        <v>-169910</v>
      </c>
      <c r="F51" s="13">
        <v>-622000</v>
      </c>
      <c r="G51" s="13">
        <v>1628315</v>
      </c>
      <c r="H51" s="13">
        <v>235601</v>
      </c>
      <c r="I51" s="13">
        <v>-916749</v>
      </c>
      <c r="J51" s="13">
        <v>2211035</v>
      </c>
      <c r="K51" s="13">
        <v>2187114</v>
      </c>
      <c r="L51" s="13">
        <v>19958</v>
      </c>
      <c r="M51" s="13">
        <v>324553</v>
      </c>
      <c r="N51" s="13">
        <v>760130</v>
      </c>
      <c r="O51" s="13">
        <v>348299</v>
      </c>
      <c r="P51" s="13">
        <v>350302</v>
      </c>
      <c r="Q51" s="13">
        <v>3990356</v>
      </c>
      <c r="R51" s="13">
        <v>6201391</v>
      </c>
      <c r="S51" s="13">
        <v>0</v>
      </c>
      <c r="T51" s="13">
        <f t="shared" si="15"/>
        <v>6201391</v>
      </c>
    </row>
    <row r="52" spans="3:21" ht="24" customHeight="1"/>
    <row r="56" spans="3:21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B36D8-6313-4814-B731-C7E7A186916F}">
  <dimension ref="A1:AU68"/>
  <sheetViews>
    <sheetView zoomScale="70" zoomScaleNormal="70" workbookViewId="0">
      <pane xSplit="2" ySplit="13" topLeftCell="N14" activePane="bottomRight" state="frozen"/>
      <selection pane="topRight" activeCell="C1" sqref="C1"/>
      <selection pane="bottomLeft" activeCell="A9" sqref="A9"/>
      <selection pane="bottomRight" activeCell="N52" sqref="N52"/>
    </sheetView>
  </sheetViews>
  <sheetFormatPr defaultRowHeight="16.5" outlineLevelCol="1"/>
  <cols>
    <col min="1" max="1" width="27.85546875" style="5" customWidth="1"/>
    <col min="2" max="2" width="8.7109375" style="5" bestFit="1" customWidth="1"/>
    <col min="3" max="3" width="5.42578125" style="4" hidden="1" customWidth="1" outlineLevel="1"/>
    <col min="4" max="4" width="5.42578125" style="6" hidden="1" customWidth="1" outlineLevel="1"/>
    <col min="5" max="6" width="6.42578125" style="6" hidden="1" customWidth="1" outlineLevel="1"/>
    <col min="7" max="8" width="7.28515625" style="6" hidden="1" customWidth="1" outlineLevel="1"/>
    <col min="9" max="9" width="2.7109375" style="5" hidden="1" customWidth="1" outlineLevel="1"/>
    <col min="10" max="10" width="17.42578125" style="5" bestFit="1" customWidth="1" collapsed="1"/>
    <col min="11" max="11" width="9.140625" style="5" bestFit="1" customWidth="1"/>
    <col min="12" max="12" width="12.85546875" style="5" bestFit="1" customWidth="1"/>
    <col min="13" max="13" width="11.140625" style="5" bestFit="1" customWidth="1"/>
    <col min="14" max="14" width="2.85546875" style="5" customWidth="1"/>
    <col min="15" max="15" width="9.140625" style="5" bestFit="1" customWidth="1"/>
    <col min="16" max="16" width="25.7109375" style="5" bestFit="1" customWidth="1"/>
    <col min="17" max="17" width="5.42578125" style="5" bestFit="1" customWidth="1"/>
    <col min="18" max="18" width="7.28515625" style="5" bestFit="1" customWidth="1"/>
    <col min="19" max="19" width="11.140625" style="5" bestFit="1" customWidth="1"/>
    <col min="20" max="20" width="12.28515625" style="5" bestFit="1" customWidth="1"/>
    <col min="21" max="21" width="9.7109375" style="5" bestFit="1" customWidth="1"/>
    <col min="22" max="22" width="14.85546875" style="5" bestFit="1" customWidth="1"/>
    <col min="23" max="23" width="9.7109375" style="5" customWidth="1"/>
    <col min="24" max="24" width="14.85546875" style="5" bestFit="1" customWidth="1"/>
    <col min="25" max="25" width="67.5703125" style="5" bestFit="1" customWidth="1"/>
    <col min="26" max="27" width="5.42578125" style="5" hidden="1" customWidth="1" outlineLevel="1"/>
    <col min="28" max="28" width="42.28515625" style="5" hidden="1" customWidth="1" outlineLevel="1"/>
    <col min="29" max="29" width="16.7109375" style="5" hidden="1" customWidth="1" outlineLevel="1"/>
    <col min="30" max="30" width="0" style="5" hidden="1" customWidth="1" outlineLevel="1"/>
    <col min="31" max="31" width="4.85546875" style="5" customWidth="1" outlineLevel="1"/>
    <col min="32" max="32" width="10.7109375" style="5" customWidth="1"/>
    <col min="33" max="33" width="15.140625" style="5" customWidth="1"/>
    <col min="34" max="34" width="13.42578125" style="5" customWidth="1"/>
    <col min="35" max="46" width="14.5703125" style="5" customWidth="1"/>
    <col min="47" max="47" width="14.42578125" style="5" customWidth="1"/>
    <col min="48" max="258" width="9.140625" style="5"/>
    <col min="259" max="259" width="61.140625" style="5" bestFit="1" customWidth="1"/>
    <col min="260" max="260" width="8.5703125" style="5" bestFit="1" customWidth="1"/>
    <col min="261" max="262" width="5.42578125" style="5" bestFit="1" customWidth="1"/>
    <col min="263" max="264" width="6.42578125" style="5" bestFit="1" customWidth="1"/>
    <col min="265" max="266" width="7.28515625" style="5" bestFit="1" customWidth="1"/>
    <col min="267" max="267" width="2.7109375" style="5" customWidth="1"/>
    <col min="268" max="268" width="17.42578125" style="5" bestFit="1" customWidth="1"/>
    <col min="269" max="269" width="9.140625" style="5"/>
    <col min="270" max="270" width="12.85546875" style="5" bestFit="1" customWidth="1"/>
    <col min="271" max="271" width="11.140625" style="5" bestFit="1" customWidth="1"/>
    <col min="272" max="272" width="2.85546875" style="5" customWidth="1"/>
    <col min="273" max="273" width="9.140625" style="5"/>
    <col min="274" max="274" width="25.7109375" style="5" bestFit="1" customWidth="1"/>
    <col min="275" max="275" width="5.42578125" style="5" bestFit="1" customWidth="1"/>
    <col min="276" max="276" width="7.28515625" style="5" bestFit="1" customWidth="1"/>
    <col min="277" max="277" width="11.140625" style="5" bestFit="1" customWidth="1"/>
    <col min="278" max="278" width="9.140625" style="5"/>
    <col min="279" max="279" width="9.7109375" style="5" bestFit="1" customWidth="1"/>
    <col min="280" max="280" width="9.5703125" style="5" bestFit="1" customWidth="1"/>
    <col min="281" max="281" width="9.7109375" style="5" customWidth="1"/>
    <col min="282" max="282" width="9.5703125" style="5" bestFit="1" customWidth="1"/>
    <col min="283" max="283" width="67.5703125" style="5" bestFit="1" customWidth="1"/>
    <col min="284" max="285" width="5.42578125" style="5" bestFit="1" customWidth="1"/>
    <col min="286" max="286" width="42.28515625" style="5" customWidth="1"/>
    <col min="287" max="287" width="16.7109375" style="5" bestFit="1" customWidth="1"/>
    <col min="288" max="514" width="9.140625" style="5"/>
    <col min="515" max="515" width="61.140625" style="5" bestFit="1" customWidth="1"/>
    <col min="516" max="516" width="8.5703125" style="5" bestFit="1" customWidth="1"/>
    <col min="517" max="518" width="5.42578125" style="5" bestFit="1" customWidth="1"/>
    <col min="519" max="520" width="6.42578125" style="5" bestFit="1" customWidth="1"/>
    <col min="521" max="522" width="7.28515625" style="5" bestFit="1" customWidth="1"/>
    <col min="523" max="523" width="2.7109375" style="5" customWidth="1"/>
    <col min="524" max="524" width="17.42578125" style="5" bestFit="1" customWidth="1"/>
    <col min="525" max="525" width="9.140625" style="5"/>
    <col min="526" max="526" width="12.85546875" style="5" bestFit="1" customWidth="1"/>
    <col min="527" max="527" width="11.140625" style="5" bestFit="1" customWidth="1"/>
    <col min="528" max="528" width="2.85546875" style="5" customWidth="1"/>
    <col min="529" max="529" width="9.140625" style="5"/>
    <col min="530" max="530" width="25.7109375" style="5" bestFit="1" customWidth="1"/>
    <col min="531" max="531" width="5.42578125" style="5" bestFit="1" customWidth="1"/>
    <col min="532" max="532" width="7.28515625" style="5" bestFit="1" customWidth="1"/>
    <col min="533" max="533" width="11.140625" style="5" bestFit="1" customWidth="1"/>
    <col min="534" max="534" width="9.140625" style="5"/>
    <col min="535" max="535" width="9.7109375" style="5" bestFit="1" customWidth="1"/>
    <col min="536" max="536" width="9.5703125" style="5" bestFit="1" customWidth="1"/>
    <col min="537" max="537" width="9.7109375" style="5" customWidth="1"/>
    <col min="538" max="538" width="9.5703125" style="5" bestFit="1" customWidth="1"/>
    <col min="539" max="539" width="67.5703125" style="5" bestFit="1" customWidth="1"/>
    <col min="540" max="541" width="5.42578125" style="5" bestFit="1" customWidth="1"/>
    <col min="542" max="542" width="42.28515625" style="5" customWidth="1"/>
    <col min="543" max="543" width="16.7109375" style="5" bestFit="1" customWidth="1"/>
    <col min="544" max="770" width="9.140625" style="5"/>
    <col min="771" max="771" width="61.140625" style="5" bestFit="1" customWidth="1"/>
    <col min="772" max="772" width="8.5703125" style="5" bestFit="1" customWidth="1"/>
    <col min="773" max="774" width="5.42578125" style="5" bestFit="1" customWidth="1"/>
    <col min="775" max="776" width="6.42578125" style="5" bestFit="1" customWidth="1"/>
    <col min="777" max="778" width="7.28515625" style="5" bestFit="1" customWidth="1"/>
    <col min="779" max="779" width="2.7109375" style="5" customWidth="1"/>
    <col min="780" max="780" width="17.42578125" style="5" bestFit="1" customWidth="1"/>
    <col min="781" max="781" width="9.140625" style="5"/>
    <col min="782" max="782" width="12.85546875" style="5" bestFit="1" customWidth="1"/>
    <col min="783" max="783" width="11.140625" style="5" bestFit="1" customWidth="1"/>
    <col min="784" max="784" width="2.85546875" style="5" customWidth="1"/>
    <col min="785" max="785" width="9.140625" style="5"/>
    <col min="786" max="786" width="25.7109375" style="5" bestFit="1" customWidth="1"/>
    <col min="787" max="787" width="5.42578125" style="5" bestFit="1" customWidth="1"/>
    <col min="788" max="788" width="7.28515625" style="5" bestFit="1" customWidth="1"/>
    <col min="789" max="789" width="11.140625" style="5" bestFit="1" customWidth="1"/>
    <col min="790" max="790" width="9.140625" style="5"/>
    <col min="791" max="791" width="9.7109375" style="5" bestFit="1" customWidth="1"/>
    <col min="792" max="792" width="9.5703125" style="5" bestFit="1" customWidth="1"/>
    <col min="793" max="793" width="9.7109375" style="5" customWidth="1"/>
    <col min="794" max="794" width="9.5703125" style="5" bestFit="1" customWidth="1"/>
    <col min="795" max="795" width="67.5703125" style="5" bestFit="1" customWidth="1"/>
    <col min="796" max="797" width="5.42578125" style="5" bestFit="1" customWidth="1"/>
    <col min="798" max="798" width="42.28515625" style="5" customWidth="1"/>
    <col min="799" max="799" width="16.7109375" style="5" bestFit="1" customWidth="1"/>
    <col min="800" max="1026" width="9.140625" style="5"/>
    <col min="1027" max="1027" width="61.140625" style="5" bestFit="1" customWidth="1"/>
    <col min="1028" max="1028" width="8.5703125" style="5" bestFit="1" customWidth="1"/>
    <col min="1029" max="1030" width="5.42578125" style="5" bestFit="1" customWidth="1"/>
    <col min="1031" max="1032" width="6.42578125" style="5" bestFit="1" customWidth="1"/>
    <col min="1033" max="1034" width="7.28515625" style="5" bestFit="1" customWidth="1"/>
    <col min="1035" max="1035" width="2.7109375" style="5" customWidth="1"/>
    <col min="1036" max="1036" width="17.42578125" style="5" bestFit="1" customWidth="1"/>
    <col min="1037" max="1037" width="9.140625" style="5"/>
    <col min="1038" max="1038" width="12.85546875" style="5" bestFit="1" customWidth="1"/>
    <col min="1039" max="1039" width="11.140625" style="5" bestFit="1" customWidth="1"/>
    <col min="1040" max="1040" width="2.85546875" style="5" customWidth="1"/>
    <col min="1041" max="1041" width="9.140625" style="5"/>
    <col min="1042" max="1042" width="25.7109375" style="5" bestFit="1" customWidth="1"/>
    <col min="1043" max="1043" width="5.42578125" style="5" bestFit="1" customWidth="1"/>
    <col min="1044" max="1044" width="7.28515625" style="5" bestFit="1" customWidth="1"/>
    <col min="1045" max="1045" width="11.140625" style="5" bestFit="1" customWidth="1"/>
    <col min="1046" max="1046" width="9.140625" style="5"/>
    <col min="1047" max="1047" width="9.7109375" style="5" bestFit="1" customWidth="1"/>
    <col min="1048" max="1048" width="9.5703125" style="5" bestFit="1" customWidth="1"/>
    <col min="1049" max="1049" width="9.7109375" style="5" customWidth="1"/>
    <col min="1050" max="1050" width="9.5703125" style="5" bestFit="1" customWidth="1"/>
    <col min="1051" max="1051" width="67.5703125" style="5" bestFit="1" customWidth="1"/>
    <col min="1052" max="1053" width="5.42578125" style="5" bestFit="1" customWidth="1"/>
    <col min="1054" max="1054" width="42.28515625" style="5" customWidth="1"/>
    <col min="1055" max="1055" width="16.7109375" style="5" bestFit="1" customWidth="1"/>
    <col min="1056" max="1282" width="9.140625" style="5"/>
    <col min="1283" max="1283" width="61.140625" style="5" bestFit="1" customWidth="1"/>
    <col min="1284" max="1284" width="8.5703125" style="5" bestFit="1" customWidth="1"/>
    <col min="1285" max="1286" width="5.42578125" style="5" bestFit="1" customWidth="1"/>
    <col min="1287" max="1288" width="6.42578125" style="5" bestFit="1" customWidth="1"/>
    <col min="1289" max="1290" width="7.28515625" style="5" bestFit="1" customWidth="1"/>
    <col min="1291" max="1291" width="2.7109375" style="5" customWidth="1"/>
    <col min="1292" max="1292" width="17.42578125" style="5" bestFit="1" customWidth="1"/>
    <col min="1293" max="1293" width="9.140625" style="5"/>
    <col min="1294" max="1294" width="12.85546875" style="5" bestFit="1" customWidth="1"/>
    <col min="1295" max="1295" width="11.140625" style="5" bestFit="1" customWidth="1"/>
    <col min="1296" max="1296" width="2.85546875" style="5" customWidth="1"/>
    <col min="1297" max="1297" width="9.140625" style="5"/>
    <col min="1298" max="1298" width="25.7109375" style="5" bestFit="1" customWidth="1"/>
    <col min="1299" max="1299" width="5.42578125" style="5" bestFit="1" customWidth="1"/>
    <col min="1300" max="1300" width="7.28515625" style="5" bestFit="1" customWidth="1"/>
    <col min="1301" max="1301" width="11.140625" style="5" bestFit="1" customWidth="1"/>
    <col min="1302" max="1302" width="9.140625" style="5"/>
    <col min="1303" max="1303" width="9.7109375" style="5" bestFit="1" customWidth="1"/>
    <col min="1304" max="1304" width="9.5703125" style="5" bestFit="1" customWidth="1"/>
    <col min="1305" max="1305" width="9.7109375" style="5" customWidth="1"/>
    <col min="1306" max="1306" width="9.5703125" style="5" bestFit="1" customWidth="1"/>
    <col min="1307" max="1307" width="67.5703125" style="5" bestFit="1" customWidth="1"/>
    <col min="1308" max="1309" width="5.42578125" style="5" bestFit="1" customWidth="1"/>
    <col min="1310" max="1310" width="42.28515625" style="5" customWidth="1"/>
    <col min="1311" max="1311" width="16.7109375" style="5" bestFit="1" customWidth="1"/>
    <col min="1312" max="1538" width="9.140625" style="5"/>
    <col min="1539" max="1539" width="61.140625" style="5" bestFit="1" customWidth="1"/>
    <col min="1540" max="1540" width="8.5703125" style="5" bestFit="1" customWidth="1"/>
    <col min="1541" max="1542" width="5.42578125" style="5" bestFit="1" customWidth="1"/>
    <col min="1543" max="1544" width="6.42578125" style="5" bestFit="1" customWidth="1"/>
    <col min="1545" max="1546" width="7.28515625" style="5" bestFit="1" customWidth="1"/>
    <col min="1547" max="1547" width="2.7109375" style="5" customWidth="1"/>
    <col min="1548" max="1548" width="17.42578125" style="5" bestFit="1" customWidth="1"/>
    <col min="1549" max="1549" width="9.140625" style="5"/>
    <col min="1550" max="1550" width="12.85546875" style="5" bestFit="1" customWidth="1"/>
    <col min="1551" max="1551" width="11.140625" style="5" bestFit="1" customWidth="1"/>
    <col min="1552" max="1552" width="2.85546875" style="5" customWidth="1"/>
    <col min="1553" max="1553" width="9.140625" style="5"/>
    <col min="1554" max="1554" width="25.7109375" style="5" bestFit="1" customWidth="1"/>
    <col min="1555" max="1555" width="5.42578125" style="5" bestFit="1" customWidth="1"/>
    <col min="1556" max="1556" width="7.28515625" style="5" bestFit="1" customWidth="1"/>
    <col min="1557" max="1557" width="11.140625" style="5" bestFit="1" customWidth="1"/>
    <col min="1558" max="1558" width="9.140625" style="5"/>
    <col min="1559" max="1559" width="9.7109375" style="5" bestFit="1" customWidth="1"/>
    <col min="1560" max="1560" width="9.5703125" style="5" bestFit="1" customWidth="1"/>
    <col min="1561" max="1561" width="9.7109375" style="5" customWidth="1"/>
    <col min="1562" max="1562" width="9.5703125" style="5" bestFit="1" customWidth="1"/>
    <col min="1563" max="1563" width="67.5703125" style="5" bestFit="1" customWidth="1"/>
    <col min="1564" max="1565" width="5.42578125" style="5" bestFit="1" customWidth="1"/>
    <col min="1566" max="1566" width="42.28515625" style="5" customWidth="1"/>
    <col min="1567" max="1567" width="16.7109375" style="5" bestFit="1" customWidth="1"/>
    <col min="1568" max="1794" width="9.140625" style="5"/>
    <col min="1795" max="1795" width="61.140625" style="5" bestFit="1" customWidth="1"/>
    <col min="1796" max="1796" width="8.5703125" style="5" bestFit="1" customWidth="1"/>
    <col min="1797" max="1798" width="5.42578125" style="5" bestFit="1" customWidth="1"/>
    <col min="1799" max="1800" width="6.42578125" style="5" bestFit="1" customWidth="1"/>
    <col min="1801" max="1802" width="7.28515625" style="5" bestFit="1" customWidth="1"/>
    <col min="1803" max="1803" width="2.7109375" style="5" customWidth="1"/>
    <col min="1804" max="1804" width="17.42578125" style="5" bestFit="1" customWidth="1"/>
    <col min="1805" max="1805" width="9.140625" style="5"/>
    <col min="1806" max="1806" width="12.85546875" style="5" bestFit="1" customWidth="1"/>
    <col min="1807" max="1807" width="11.140625" style="5" bestFit="1" customWidth="1"/>
    <col min="1808" max="1808" width="2.85546875" style="5" customWidth="1"/>
    <col min="1809" max="1809" width="9.140625" style="5"/>
    <col min="1810" max="1810" width="25.7109375" style="5" bestFit="1" customWidth="1"/>
    <col min="1811" max="1811" width="5.42578125" style="5" bestFit="1" customWidth="1"/>
    <col min="1812" max="1812" width="7.28515625" style="5" bestFit="1" customWidth="1"/>
    <col min="1813" max="1813" width="11.140625" style="5" bestFit="1" customWidth="1"/>
    <col min="1814" max="1814" width="9.140625" style="5"/>
    <col min="1815" max="1815" width="9.7109375" style="5" bestFit="1" customWidth="1"/>
    <col min="1816" max="1816" width="9.5703125" style="5" bestFit="1" customWidth="1"/>
    <col min="1817" max="1817" width="9.7109375" style="5" customWidth="1"/>
    <col min="1818" max="1818" width="9.5703125" style="5" bestFit="1" customWidth="1"/>
    <col min="1819" max="1819" width="67.5703125" style="5" bestFit="1" customWidth="1"/>
    <col min="1820" max="1821" width="5.42578125" style="5" bestFit="1" customWidth="1"/>
    <col min="1822" max="1822" width="42.28515625" style="5" customWidth="1"/>
    <col min="1823" max="1823" width="16.7109375" style="5" bestFit="1" customWidth="1"/>
    <col min="1824" max="2050" width="9.140625" style="5"/>
    <col min="2051" max="2051" width="61.140625" style="5" bestFit="1" customWidth="1"/>
    <col min="2052" max="2052" width="8.5703125" style="5" bestFit="1" customWidth="1"/>
    <col min="2053" max="2054" width="5.42578125" style="5" bestFit="1" customWidth="1"/>
    <col min="2055" max="2056" width="6.42578125" style="5" bestFit="1" customWidth="1"/>
    <col min="2057" max="2058" width="7.28515625" style="5" bestFit="1" customWidth="1"/>
    <col min="2059" max="2059" width="2.7109375" style="5" customWidth="1"/>
    <col min="2060" max="2060" width="17.42578125" style="5" bestFit="1" customWidth="1"/>
    <col min="2061" max="2061" width="9.140625" style="5"/>
    <col min="2062" max="2062" width="12.85546875" style="5" bestFit="1" customWidth="1"/>
    <col min="2063" max="2063" width="11.140625" style="5" bestFit="1" customWidth="1"/>
    <col min="2064" max="2064" width="2.85546875" style="5" customWidth="1"/>
    <col min="2065" max="2065" width="9.140625" style="5"/>
    <col min="2066" max="2066" width="25.7109375" style="5" bestFit="1" customWidth="1"/>
    <col min="2067" max="2067" width="5.42578125" style="5" bestFit="1" customWidth="1"/>
    <col min="2068" max="2068" width="7.28515625" style="5" bestFit="1" customWidth="1"/>
    <col min="2069" max="2069" width="11.140625" style="5" bestFit="1" customWidth="1"/>
    <col min="2070" max="2070" width="9.140625" style="5"/>
    <col min="2071" max="2071" width="9.7109375" style="5" bestFit="1" customWidth="1"/>
    <col min="2072" max="2072" width="9.5703125" style="5" bestFit="1" customWidth="1"/>
    <col min="2073" max="2073" width="9.7109375" style="5" customWidth="1"/>
    <col min="2074" max="2074" width="9.5703125" style="5" bestFit="1" customWidth="1"/>
    <col min="2075" max="2075" width="67.5703125" style="5" bestFit="1" customWidth="1"/>
    <col min="2076" max="2077" width="5.42578125" style="5" bestFit="1" customWidth="1"/>
    <col min="2078" max="2078" width="42.28515625" style="5" customWidth="1"/>
    <col min="2079" max="2079" width="16.7109375" style="5" bestFit="1" customWidth="1"/>
    <col min="2080" max="2306" width="9.140625" style="5"/>
    <col min="2307" max="2307" width="61.140625" style="5" bestFit="1" customWidth="1"/>
    <col min="2308" max="2308" width="8.5703125" style="5" bestFit="1" customWidth="1"/>
    <col min="2309" max="2310" width="5.42578125" style="5" bestFit="1" customWidth="1"/>
    <col min="2311" max="2312" width="6.42578125" style="5" bestFit="1" customWidth="1"/>
    <col min="2313" max="2314" width="7.28515625" style="5" bestFit="1" customWidth="1"/>
    <col min="2315" max="2315" width="2.7109375" style="5" customWidth="1"/>
    <col min="2316" max="2316" width="17.42578125" style="5" bestFit="1" customWidth="1"/>
    <col min="2317" max="2317" width="9.140625" style="5"/>
    <col min="2318" max="2318" width="12.85546875" style="5" bestFit="1" customWidth="1"/>
    <col min="2319" max="2319" width="11.140625" style="5" bestFit="1" customWidth="1"/>
    <col min="2320" max="2320" width="2.85546875" style="5" customWidth="1"/>
    <col min="2321" max="2321" width="9.140625" style="5"/>
    <col min="2322" max="2322" width="25.7109375" style="5" bestFit="1" customWidth="1"/>
    <col min="2323" max="2323" width="5.42578125" style="5" bestFit="1" customWidth="1"/>
    <col min="2324" max="2324" width="7.28515625" style="5" bestFit="1" customWidth="1"/>
    <col min="2325" max="2325" width="11.140625" style="5" bestFit="1" customWidth="1"/>
    <col min="2326" max="2326" width="9.140625" style="5"/>
    <col min="2327" max="2327" width="9.7109375" style="5" bestFit="1" customWidth="1"/>
    <col min="2328" max="2328" width="9.5703125" style="5" bestFit="1" customWidth="1"/>
    <col min="2329" max="2329" width="9.7109375" style="5" customWidth="1"/>
    <col min="2330" max="2330" width="9.5703125" style="5" bestFit="1" customWidth="1"/>
    <col min="2331" max="2331" width="67.5703125" style="5" bestFit="1" customWidth="1"/>
    <col min="2332" max="2333" width="5.42578125" style="5" bestFit="1" customWidth="1"/>
    <col min="2334" max="2334" width="42.28515625" style="5" customWidth="1"/>
    <col min="2335" max="2335" width="16.7109375" style="5" bestFit="1" customWidth="1"/>
    <col min="2336" max="2562" width="9.140625" style="5"/>
    <col min="2563" max="2563" width="61.140625" style="5" bestFit="1" customWidth="1"/>
    <col min="2564" max="2564" width="8.5703125" style="5" bestFit="1" customWidth="1"/>
    <col min="2565" max="2566" width="5.42578125" style="5" bestFit="1" customWidth="1"/>
    <col min="2567" max="2568" width="6.42578125" style="5" bestFit="1" customWidth="1"/>
    <col min="2569" max="2570" width="7.28515625" style="5" bestFit="1" customWidth="1"/>
    <col min="2571" max="2571" width="2.7109375" style="5" customWidth="1"/>
    <col min="2572" max="2572" width="17.42578125" style="5" bestFit="1" customWidth="1"/>
    <col min="2573" max="2573" width="9.140625" style="5"/>
    <col min="2574" max="2574" width="12.85546875" style="5" bestFit="1" customWidth="1"/>
    <col min="2575" max="2575" width="11.140625" style="5" bestFit="1" customWidth="1"/>
    <col min="2576" max="2576" width="2.85546875" style="5" customWidth="1"/>
    <col min="2577" max="2577" width="9.140625" style="5"/>
    <col min="2578" max="2578" width="25.7109375" style="5" bestFit="1" customWidth="1"/>
    <col min="2579" max="2579" width="5.42578125" style="5" bestFit="1" customWidth="1"/>
    <col min="2580" max="2580" width="7.28515625" style="5" bestFit="1" customWidth="1"/>
    <col min="2581" max="2581" width="11.140625" style="5" bestFit="1" customWidth="1"/>
    <col min="2582" max="2582" width="9.140625" style="5"/>
    <col min="2583" max="2583" width="9.7109375" style="5" bestFit="1" customWidth="1"/>
    <col min="2584" max="2584" width="9.5703125" style="5" bestFit="1" customWidth="1"/>
    <col min="2585" max="2585" width="9.7109375" style="5" customWidth="1"/>
    <col min="2586" max="2586" width="9.5703125" style="5" bestFit="1" customWidth="1"/>
    <col min="2587" max="2587" width="67.5703125" style="5" bestFit="1" customWidth="1"/>
    <col min="2588" max="2589" width="5.42578125" style="5" bestFit="1" customWidth="1"/>
    <col min="2590" max="2590" width="42.28515625" style="5" customWidth="1"/>
    <col min="2591" max="2591" width="16.7109375" style="5" bestFit="1" customWidth="1"/>
    <col min="2592" max="2818" width="9.140625" style="5"/>
    <col min="2819" max="2819" width="61.140625" style="5" bestFit="1" customWidth="1"/>
    <col min="2820" max="2820" width="8.5703125" style="5" bestFit="1" customWidth="1"/>
    <col min="2821" max="2822" width="5.42578125" style="5" bestFit="1" customWidth="1"/>
    <col min="2823" max="2824" width="6.42578125" style="5" bestFit="1" customWidth="1"/>
    <col min="2825" max="2826" width="7.28515625" style="5" bestFit="1" customWidth="1"/>
    <col min="2827" max="2827" width="2.7109375" style="5" customWidth="1"/>
    <col min="2828" max="2828" width="17.42578125" style="5" bestFit="1" customWidth="1"/>
    <col min="2829" max="2829" width="9.140625" style="5"/>
    <col min="2830" max="2830" width="12.85546875" style="5" bestFit="1" customWidth="1"/>
    <col min="2831" max="2831" width="11.140625" style="5" bestFit="1" customWidth="1"/>
    <col min="2832" max="2832" width="2.85546875" style="5" customWidth="1"/>
    <col min="2833" max="2833" width="9.140625" style="5"/>
    <col min="2834" max="2834" width="25.7109375" style="5" bestFit="1" customWidth="1"/>
    <col min="2835" max="2835" width="5.42578125" style="5" bestFit="1" customWidth="1"/>
    <col min="2836" max="2836" width="7.28515625" style="5" bestFit="1" customWidth="1"/>
    <col min="2837" max="2837" width="11.140625" style="5" bestFit="1" customWidth="1"/>
    <col min="2838" max="2838" width="9.140625" style="5"/>
    <col min="2839" max="2839" width="9.7109375" style="5" bestFit="1" customWidth="1"/>
    <col min="2840" max="2840" width="9.5703125" style="5" bestFit="1" customWidth="1"/>
    <col min="2841" max="2841" width="9.7109375" style="5" customWidth="1"/>
    <col min="2842" max="2842" width="9.5703125" style="5" bestFit="1" customWidth="1"/>
    <col min="2843" max="2843" width="67.5703125" style="5" bestFit="1" customWidth="1"/>
    <col min="2844" max="2845" width="5.42578125" style="5" bestFit="1" customWidth="1"/>
    <col min="2846" max="2846" width="42.28515625" style="5" customWidth="1"/>
    <col min="2847" max="2847" width="16.7109375" style="5" bestFit="1" customWidth="1"/>
    <col min="2848" max="3074" width="9.140625" style="5"/>
    <col min="3075" max="3075" width="61.140625" style="5" bestFit="1" customWidth="1"/>
    <col min="3076" max="3076" width="8.5703125" style="5" bestFit="1" customWidth="1"/>
    <col min="3077" max="3078" width="5.42578125" style="5" bestFit="1" customWidth="1"/>
    <col min="3079" max="3080" width="6.42578125" style="5" bestFit="1" customWidth="1"/>
    <col min="3081" max="3082" width="7.28515625" style="5" bestFit="1" customWidth="1"/>
    <col min="3083" max="3083" width="2.7109375" style="5" customWidth="1"/>
    <col min="3084" max="3084" width="17.42578125" style="5" bestFit="1" customWidth="1"/>
    <col min="3085" max="3085" width="9.140625" style="5"/>
    <col min="3086" max="3086" width="12.85546875" style="5" bestFit="1" customWidth="1"/>
    <col min="3087" max="3087" width="11.140625" style="5" bestFit="1" customWidth="1"/>
    <col min="3088" max="3088" width="2.85546875" style="5" customWidth="1"/>
    <col min="3089" max="3089" width="9.140625" style="5"/>
    <col min="3090" max="3090" width="25.7109375" style="5" bestFit="1" customWidth="1"/>
    <col min="3091" max="3091" width="5.42578125" style="5" bestFit="1" customWidth="1"/>
    <col min="3092" max="3092" width="7.28515625" style="5" bestFit="1" customWidth="1"/>
    <col min="3093" max="3093" width="11.140625" style="5" bestFit="1" customWidth="1"/>
    <col min="3094" max="3094" width="9.140625" style="5"/>
    <col min="3095" max="3095" width="9.7109375" style="5" bestFit="1" customWidth="1"/>
    <col min="3096" max="3096" width="9.5703125" style="5" bestFit="1" customWidth="1"/>
    <col min="3097" max="3097" width="9.7109375" style="5" customWidth="1"/>
    <col min="3098" max="3098" width="9.5703125" style="5" bestFit="1" customWidth="1"/>
    <col min="3099" max="3099" width="67.5703125" style="5" bestFit="1" customWidth="1"/>
    <col min="3100" max="3101" width="5.42578125" style="5" bestFit="1" customWidth="1"/>
    <col min="3102" max="3102" width="42.28515625" style="5" customWidth="1"/>
    <col min="3103" max="3103" width="16.7109375" style="5" bestFit="1" customWidth="1"/>
    <col min="3104" max="3330" width="9.140625" style="5"/>
    <col min="3331" max="3331" width="61.140625" style="5" bestFit="1" customWidth="1"/>
    <col min="3332" max="3332" width="8.5703125" style="5" bestFit="1" customWidth="1"/>
    <col min="3333" max="3334" width="5.42578125" style="5" bestFit="1" customWidth="1"/>
    <col min="3335" max="3336" width="6.42578125" style="5" bestFit="1" customWidth="1"/>
    <col min="3337" max="3338" width="7.28515625" style="5" bestFit="1" customWidth="1"/>
    <col min="3339" max="3339" width="2.7109375" style="5" customWidth="1"/>
    <col min="3340" max="3340" width="17.42578125" style="5" bestFit="1" customWidth="1"/>
    <col min="3341" max="3341" width="9.140625" style="5"/>
    <col min="3342" max="3342" width="12.85546875" style="5" bestFit="1" customWidth="1"/>
    <col min="3343" max="3343" width="11.140625" style="5" bestFit="1" customWidth="1"/>
    <col min="3344" max="3344" width="2.85546875" style="5" customWidth="1"/>
    <col min="3345" max="3345" width="9.140625" style="5"/>
    <col min="3346" max="3346" width="25.7109375" style="5" bestFit="1" customWidth="1"/>
    <col min="3347" max="3347" width="5.42578125" style="5" bestFit="1" customWidth="1"/>
    <col min="3348" max="3348" width="7.28515625" style="5" bestFit="1" customWidth="1"/>
    <col min="3349" max="3349" width="11.140625" style="5" bestFit="1" customWidth="1"/>
    <col min="3350" max="3350" width="9.140625" style="5"/>
    <col min="3351" max="3351" width="9.7109375" style="5" bestFit="1" customWidth="1"/>
    <col min="3352" max="3352" width="9.5703125" style="5" bestFit="1" customWidth="1"/>
    <col min="3353" max="3353" width="9.7109375" style="5" customWidth="1"/>
    <col min="3354" max="3354" width="9.5703125" style="5" bestFit="1" customWidth="1"/>
    <col min="3355" max="3355" width="67.5703125" style="5" bestFit="1" customWidth="1"/>
    <col min="3356" max="3357" width="5.42578125" style="5" bestFit="1" customWidth="1"/>
    <col min="3358" max="3358" width="42.28515625" style="5" customWidth="1"/>
    <col min="3359" max="3359" width="16.7109375" style="5" bestFit="1" customWidth="1"/>
    <col min="3360" max="3586" width="9.140625" style="5"/>
    <col min="3587" max="3587" width="61.140625" style="5" bestFit="1" customWidth="1"/>
    <col min="3588" max="3588" width="8.5703125" style="5" bestFit="1" customWidth="1"/>
    <col min="3589" max="3590" width="5.42578125" style="5" bestFit="1" customWidth="1"/>
    <col min="3591" max="3592" width="6.42578125" style="5" bestFit="1" customWidth="1"/>
    <col min="3593" max="3594" width="7.28515625" style="5" bestFit="1" customWidth="1"/>
    <col min="3595" max="3595" width="2.7109375" style="5" customWidth="1"/>
    <col min="3596" max="3596" width="17.42578125" style="5" bestFit="1" customWidth="1"/>
    <col min="3597" max="3597" width="9.140625" style="5"/>
    <col min="3598" max="3598" width="12.85546875" style="5" bestFit="1" customWidth="1"/>
    <col min="3599" max="3599" width="11.140625" style="5" bestFit="1" customWidth="1"/>
    <col min="3600" max="3600" width="2.85546875" style="5" customWidth="1"/>
    <col min="3601" max="3601" width="9.140625" style="5"/>
    <col min="3602" max="3602" width="25.7109375" style="5" bestFit="1" customWidth="1"/>
    <col min="3603" max="3603" width="5.42578125" style="5" bestFit="1" customWidth="1"/>
    <col min="3604" max="3604" width="7.28515625" style="5" bestFit="1" customWidth="1"/>
    <col min="3605" max="3605" width="11.140625" style="5" bestFit="1" customWidth="1"/>
    <col min="3606" max="3606" width="9.140625" style="5"/>
    <col min="3607" max="3607" width="9.7109375" style="5" bestFit="1" customWidth="1"/>
    <col min="3608" max="3608" width="9.5703125" style="5" bestFit="1" customWidth="1"/>
    <col min="3609" max="3609" width="9.7109375" style="5" customWidth="1"/>
    <col min="3610" max="3610" width="9.5703125" style="5" bestFit="1" customWidth="1"/>
    <col min="3611" max="3611" width="67.5703125" style="5" bestFit="1" customWidth="1"/>
    <col min="3612" max="3613" width="5.42578125" style="5" bestFit="1" customWidth="1"/>
    <col min="3614" max="3614" width="42.28515625" style="5" customWidth="1"/>
    <col min="3615" max="3615" width="16.7109375" style="5" bestFit="1" customWidth="1"/>
    <col min="3616" max="3842" width="9.140625" style="5"/>
    <col min="3843" max="3843" width="61.140625" style="5" bestFit="1" customWidth="1"/>
    <col min="3844" max="3844" width="8.5703125" style="5" bestFit="1" customWidth="1"/>
    <col min="3845" max="3846" width="5.42578125" style="5" bestFit="1" customWidth="1"/>
    <col min="3847" max="3848" width="6.42578125" style="5" bestFit="1" customWidth="1"/>
    <col min="3849" max="3850" width="7.28515625" style="5" bestFit="1" customWidth="1"/>
    <col min="3851" max="3851" width="2.7109375" style="5" customWidth="1"/>
    <col min="3852" max="3852" width="17.42578125" style="5" bestFit="1" customWidth="1"/>
    <col min="3853" max="3853" width="9.140625" style="5"/>
    <col min="3854" max="3854" width="12.85546875" style="5" bestFit="1" customWidth="1"/>
    <col min="3855" max="3855" width="11.140625" style="5" bestFit="1" customWidth="1"/>
    <col min="3856" max="3856" width="2.85546875" style="5" customWidth="1"/>
    <col min="3857" max="3857" width="9.140625" style="5"/>
    <col min="3858" max="3858" width="25.7109375" style="5" bestFit="1" customWidth="1"/>
    <col min="3859" max="3859" width="5.42578125" style="5" bestFit="1" customWidth="1"/>
    <col min="3860" max="3860" width="7.28515625" style="5" bestFit="1" customWidth="1"/>
    <col min="3861" max="3861" width="11.140625" style="5" bestFit="1" customWidth="1"/>
    <col min="3862" max="3862" width="9.140625" style="5"/>
    <col min="3863" max="3863" width="9.7109375" style="5" bestFit="1" customWidth="1"/>
    <col min="3864" max="3864" width="9.5703125" style="5" bestFit="1" customWidth="1"/>
    <col min="3865" max="3865" width="9.7109375" style="5" customWidth="1"/>
    <col min="3866" max="3866" width="9.5703125" style="5" bestFit="1" customWidth="1"/>
    <col min="3867" max="3867" width="67.5703125" style="5" bestFit="1" customWidth="1"/>
    <col min="3868" max="3869" width="5.42578125" style="5" bestFit="1" customWidth="1"/>
    <col min="3870" max="3870" width="42.28515625" style="5" customWidth="1"/>
    <col min="3871" max="3871" width="16.7109375" style="5" bestFit="1" customWidth="1"/>
    <col min="3872" max="4098" width="9.140625" style="5"/>
    <col min="4099" max="4099" width="61.140625" style="5" bestFit="1" customWidth="1"/>
    <col min="4100" max="4100" width="8.5703125" style="5" bestFit="1" customWidth="1"/>
    <col min="4101" max="4102" width="5.42578125" style="5" bestFit="1" customWidth="1"/>
    <col min="4103" max="4104" width="6.42578125" style="5" bestFit="1" customWidth="1"/>
    <col min="4105" max="4106" width="7.28515625" style="5" bestFit="1" customWidth="1"/>
    <col min="4107" max="4107" width="2.7109375" style="5" customWidth="1"/>
    <col min="4108" max="4108" width="17.42578125" style="5" bestFit="1" customWidth="1"/>
    <col min="4109" max="4109" width="9.140625" style="5"/>
    <col min="4110" max="4110" width="12.85546875" style="5" bestFit="1" customWidth="1"/>
    <col min="4111" max="4111" width="11.140625" style="5" bestFit="1" customWidth="1"/>
    <col min="4112" max="4112" width="2.85546875" style="5" customWidth="1"/>
    <col min="4113" max="4113" width="9.140625" style="5"/>
    <col min="4114" max="4114" width="25.7109375" style="5" bestFit="1" customWidth="1"/>
    <col min="4115" max="4115" width="5.42578125" style="5" bestFit="1" customWidth="1"/>
    <col min="4116" max="4116" width="7.28515625" style="5" bestFit="1" customWidth="1"/>
    <col min="4117" max="4117" width="11.140625" style="5" bestFit="1" customWidth="1"/>
    <col min="4118" max="4118" width="9.140625" style="5"/>
    <col min="4119" max="4119" width="9.7109375" style="5" bestFit="1" customWidth="1"/>
    <col min="4120" max="4120" width="9.5703125" style="5" bestFit="1" customWidth="1"/>
    <col min="4121" max="4121" width="9.7109375" style="5" customWidth="1"/>
    <col min="4122" max="4122" width="9.5703125" style="5" bestFit="1" customWidth="1"/>
    <col min="4123" max="4123" width="67.5703125" style="5" bestFit="1" customWidth="1"/>
    <col min="4124" max="4125" width="5.42578125" style="5" bestFit="1" customWidth="1"/>
    <col min="4126" max="4126" width="42.28515625" style="5" customWidth="1"/>
    <col min="4127" max="4127" width="16.7109375" style="5" bestFit="1" customWidth="1"/>
    <col min="4128" max="4354" width="9.140625" style="5"/>
    <col min="4355" max="4355" width="61.140625" style="5" bestFit="1" customWidth="1"/>
    <col min="4356" max="4356" width="8.5703125" style="5" bestFit="1" customWidth="1"/>
    <col min="4357" max="4358" width="5.42578125" style="5" bestFit="1" customWidth="1"/>
    <col min="4359" max="4360" width="6.42578125" style="5" bestFit="1" customWidth="1"/>
    <col min="4361" max="4362" width="7.28515625" style="5" bestFit="1" customWidth="1"/>
    <col min="4363" max="4363" width="2.7109375" style="5" customWidth="1"/>
    <col min="4364" max="4364" width="17.42578125" style="5" bestFit="1" customWidth="1"/>
    <col min="4365" max="4365" width="9.140625" style="5"/>
    <col min="4366" max="4366" width="12.85546875" style="5" bestFit="1" customWidth="1"/>
    <col min="4367" max="4367" width="11.140625" style="5" bestFit="1" customWidth="1"/>
    <col min="4368" max="4368" width="2.85546875" style="5" customWidth="1"/>
    <col min="4369" max="4369" width="9.140625" style="5"/>
    <col min="4370" max="4370" width="25.7109375" style="5" bestFit="1" customWidth="1"/>
    <col min="4371" max="4371" width="5.42578125" style="5" bestFit="1" customWidth="1"/>
    <col min="4372" max="4372" width="7.28515625" style="5" bestFit="1" customWidth="1"/>
    <col min="4373" max="4373" width="11.140625" style="5" bestFit="1" customWidth="1"/>
    <col min="4374" max="4374" width="9.140625" style="5"/>
    <col min="4375" max="4375" width="9.7109375" style="5" bestFit="1" customWidth="1"/>
    <col min="4376" max="4376" width="9.5703125" style="5" bestFit="1" customWidth="1"/>
    <col min="4377" max="4377" width="9.7109375" style="5" customWidth="1"/>
    <col min="4378" max="4378" width="9.5703125" style="5" bestFit="1" customWidth="1"/>
    <col min="4379" max="4379" width="67.5703125" style="5" bestFit="1" customWidth="1"/>
    <col min="4380" max="4381" width="5.42578125" style="5" bestFit="1" customWidth="1"/>
    <col min="4382" max="4382" width="42.28515625" style="5" customWidth="1"/>
    <col min="4383" max="4383" width="16.7109375" style="5" bestFit="1" customWidth="1"/>
    <col min="4384" max="4610" width="9.140625" style="5"/>
    <col min="4611" max="4611" width="61.140625" style="5" bestFit="1" customWidth="1"/>
    <col min="4612" max="4612" width="8.5703125" style="5" bestFit="1" customWidth="1"/>
    <col min="4613" max="4614" width="5.42578125" style="5" bestFit="1" customWidth="1"/>
    <col min="4615" max="4616" width="6.42578125" style="5" bestFit="1" customWidth="1"/>
    <col min="4617" max="4618" width="7.28515625" style="5" bestFit="1" customWidth="1"/>
    <col min="4619" max="4619" width="2.7109375" style="5" customWidth="1"/>
    <col min="4620" max="4620" width="17.42578125" style="5" bestFit="1" customWidth="1"/>
    <col min="4621" max="4621" width="9.140625" style="5"/>
    <col min="4622" max="4622" width="12.85546875" style="5" bestFit="1" customWidth="1"/>
    <col min="4623" max="4623" width="11.140625" style="5" bestFit="1" customWidth="1"/>
    <col min="4624" max="4624" width="2.85546875" style="5" customWidth="1"/>
    <col min="4625" max="4625" width="9.140625" style="5"/>
    <col min="4626" max="4626" width="25.7109375" style="5" bestFit="1" customWidth="1"/>
    <col min="4627" max="4627" width="5.42578125" style="5" bestFit="1" customWidth="1"/>
    <col min="4628" max="4628" width="7.28515625" style="5" bestFit="1" customWidth="1"/>
    <col min="4629" max="4629" width="11.140625" style="5" bestFit="1" customWidth="1"/>
    <col min="4630" max="4630" width="9.140625" style="5"/>
    <col min="4631" max="4631" width="9.7109375" style="5" bestFit="1" customWidth="1"/>
    <col min="4632" max="4632" width="9.5703125" style="5" bestFit="1" customWidth="1"/>
    <col min="4633" max="4633" width="9.7109375" style="5" customWidth="1"/>
    <col min="4634" max="4634" width="9.5703125" style="5" bestFit="1" customWidth="1"/>
    <col min="4635" max="4635" width="67.5703125" style="5" bestFit="1" customWidth="1"/>
    <col min="4636" max="4637" width="5.42578125" style="5" bestFit="1" customWidth="1"/>
    <col min="4638" max="4638" width="42.28515625" style="5" customWidth="1"/>
    <col min="4639" max="4639" width="16.7109375" style="5" bestFit="1" customWidth="1"/>
    <col min="4640" max="4866" width="9.140625" style="5"/>
    <col min="4867" max="4867" width="61.140625" style="5" bestFit="1" customWidth="1"/>
    <col min="4868" max="4868" width="8.5703125" style="5" bestFit="1" customWidth="1"/>
    <col min="4869" max="4870" width="5.42578125" style="5" bestFit="1" customWidth="1"/>
    <col min="4871" max="4872" width="6.42578125" style="5" bestFit="1" customWidth="1"/>
    <col min="4873" max="4874" width="7.28515625" style="5" bestFit="1" customWidth="1"/>
    <col min="4875" max="4875" width="2.7109375" style="5" customWidth="1"/>
    <col min="4876" max="4876" width="17.42578125" style="5" bestFit="1" customWidth="1"/>
    <col min="4877" max="4877" width="9.140625" style="5"/>
    <col min="4878" max="4878" width="12.85546875" style="5" bestFit="1" customWidth="1"/>
    <col min="4879" max="4879" width="11.140625" style="5" bestFit="1" customWidth="1"/>
    <col min="4880" max="4880" width="2.85546875" style="5" customWidth="1"/>
    <col min="4881" max="4881" width="9.140625" style="5"/>
    <col min="4882" max="4882" width="25.7109375" style="5" bestFit="1" customWidth="1"/>
    <col min="4883" max="4883" width="5.42578125" style="5" bestFit="1" customWidth="1"/>
    <col min="4884" max="4884" width="7.28515625" style="5" bestFit="1" customWidth="1"/>
    <col min="4885" max="4885" width="11.140625" style="5" bestFit="1" customWidth="1"/>
    <col min="4886" max="4886" width="9.140625" style="5"/>
    <col min="4887" max="4887" width="9.7109375" style="5" bestFit="1" customWidth="1"/>
    <col min="4888" max="4888" width="9.5703125" style="5" bestFit="1" customWidth="1"/>
    <col min="4889" max="4889" width="9.7109375" style="5" customWidth="1"/>
    <col min="4890" max="4890" width="9.5703125" style="5" bestFit="1" customWidth="1"/>
    <col min="4891" max="4891" width="67.5703125" style="5" bestFit="1" customWidth="1"/>
    <col min="4892" max="4893" width="5.42578125" style="5" bestFit="1" customWidth="1"/>
    <col min="4894" max="4894" width="42.28515625" style="5" customWidth="1"/>
    <col min="4895" max="4895" width="16.7109375" style="5" bestFit="1" customWidth="1"/>
    <col min="4896" max="5122" width="9.140625" style="5"/>
    <col min="5123" max="5123" width="61.140625" style="5" bestFit="1" customWidth="1"/>
    <col min="5124" max="5124" width="8.5703125" style="5" bestFit="1" customWidth="1"/>
    <col min="5125" max="5126" width="5.42578125" style="5" bestFit="1" customWidth="1"/>
    <col min="5127" max="5128" width="6.42578125" style="5" bestFit="1" customWidth="1"/>
    <col min="5129" max="5130" width="7.28515625" style="5" bestFit="1" customWidth="1"/>
    <col min="5131" max="5131" width="2.7109375" style="5" customWidth="1"/>
    <col min="5132" max="5132" width="17.42578125" style="5" bestFit="1" customWidth="1"/>
    <col min="5133" max="5133" width="9.140625" style="5"/>
    <col min="5134" max="5134" width="12.85546875" style="5" bestFit="1" customWidth="1"/>
    <col min="5135" max="5135" width="11.140625" style="5" bestFit="1" customWidth="1"/>
    <col min="5136" max="5136" width="2.85546875" style="5" customWidth="1"/>
    <col min="5137" max="5137" width="9.140625" style="5"/>
    <col min="5138" max="5138" width="25.7109375" style="5" bestFit="1" customWidth="1"/>
    <col min="5139" max="5139" width="5.42578125" style="5" bestFit="1" customWidth="1"/>
    <col min="5140" max="5140" width="7.28515625" style="5" bestFit="1" customWidth="1"/>
    <col min="5141" max="5141" width="11.140625" style="5" bestFit="1" customWidth="1"/>
    <col min="5142" max="5142" width="9.140625" style="5"/>
    <col min="5143" max="5143" width="9.7109375" style="5" bestFit="1" customWidth="1"/>
    <col min="5144" max="5144" width="9.5703125" style="5" bestFit="1" customWidth="1"/>
    <col min="5145" max="5145" width="9.7109375" style="5" customWidth="1"/>
    <col min="5146" max="5146" width="9.5703125" style="5" bestFit="1" customWidth="1"/>
    <col min="5147" max="5147" width="67.5703125" style="5" bestFit="1" customWidth="1"/>
    <col min="5148" max="5149" width="5.42578125" style="5" bestFit="1" customWidth="1"/>
    <col min="5150" max="5150" width="42.28515625" style="5" customWidth="1"/>
    <col min="5151" max="5151" width="16.7109375" style="5" bestFit="1" customWidth="1"/>
    <col min="5152" max="5378" width="9.140625" style="5"/>
    <col min="5379" max="5379" width="61.140625" style="5" bestFit="1" customWidth="1"/>
    <col min="5380" max="5380" width="8.5703125" style="5" bestFit="1" customWidth="1"/>
    <col min="5381" max="5382" width="5.42578125" style="5" bestFit="1" customWidth="1"/>
    <col min="5383" max="5384" width="6.42578125" style="5" bestFit="1" customWidth="1"/>
    <col min="5385" max="5386" width="7.28515625" style="5" bestFit="1" customWidth="1"/>
    <col min="5387" max="5387" width="2.7109375" style="5" customWidth="1"/>
    <col min="5388" max="5388" width="17.42578125" style="5" bestFit="1" customWidth="1"/>
    <col min="5389" max="5389" width="9.140625" style="5"/>
    <col min="5390" max="5390" width="12.85546875" style="5" bestFit="1" customWidth="1"/>
    <col min="5391" max="5391" width="11.140625" style="5" bestFit="1" customWidth="1"/>
    <col min="5392" max="5392" width="2.85546875" style="5" customWidth="1"/>
    <col min="5393" max="5393" width="9.140625" style="5"/>
    <col min="5394" max="5394" width="25.7109375" style="5" bestFit="1" customWidth="1"/>
    <col min="5395" max="5395" width="5.42578125" style="5" bestFit="1" customWidth="1"/>
    <col min="5396" max="5396" width="7.28515625" style="5" bestFit="1" customWidth="1"/>
    <col min="5397" max="5397" width="11.140625" style="5" bestFit="1" customWidth="1"/>
    <col min="5398" max="5398" width="9.140625" style="5"/>
    <col min="5399" max="5399" width="9.7109375" style="5" bestFit="1" customWidth="1"/>
    <col min="5400" max="5400" width="9.5703125" style="5" bestFit="1" customWidth="1"/>
    <col min="5401" max="5401" width="9.7109375" style="5" customWidth="1"/>
    <col min="5402" max="5402" width="9.5703125" style="5" bestFit="1" customWidth="1"/>
    <col min="5403" max="5403" width="67.5703125" style="5" bestFit="1" customWidth="1"/>
    <col min="5404" max="5405" width="5.42578125" style="5" bestFit="1" customWidth="1"/>
    <col min="5406" max="5406" width="42.28515625" style="5" customWidth="1"/>
    <col min="5407" max="5407" width="16.7109375" style="5" bestFit="1" customWidth="1"/>
    <col min="5408" max="5634" width="9.140625" style="5"/>
    <col min="5635" max="5635" width="61.140625" style="5" bestFit="1" customWidth="1"/>
    <col min="5636" max="5636" width="8.5703125" style="5" bestFit="1" customWidth="1"/>
    <col min="5637" max="5638" width="5.42578125" style="5" bestFit="1" customWidth="1"/>
    <col min="5639" max="5640" width="6.42578125" style="5" bestFit="1" customWidth="1"/>
    <col min="5641" max="5642" width="7.28515625" style="5" bestFit="1" customWidth="1"/>
    <col min="5643" max="5643" width="2.7109375" style="5" customWidth="1"/>
    <col min="5644" max="5644" width="17.42578125" style="5" bestFit="1" customWidth="1"/>
    <col min="5645" max="5645" width="9.140625" style="5"/>
    <col min="5646" max="5646" width="12.85546875" style="5" bestFit="1" customWidth="1"/>
    <col min="5647" max="5647" width="11.140625" style="5" bestFit="1" customWidth="1"/>
    <col min="5648" max="5648" width="2.85546875" style="5" customWidth="1"/>
    <col min="5649" max="5649" width="9.140625" style="5"/>
    <col min="5650" max="5650" width="25.7109375" style="5" bestFit="1" customWidth="1"/>
    <col min="5651" max="5651" width="5.42578125" style="5" bestFit="1" customWidth="1"/>
    <col min="5652" max="5652" width="7.28515625" style="5" bestFit="1" customWidth="1"/>
    <col min="5653" max="5653" width="11.140625" style="5" bestFit="1" customWidth="1"/>
    <col min="5654" max="5654" width="9.140625" style="5"/>
    <col min="5655" max="5655" width="9.7109375" style="5" bestFit="1" customWidth="1"/>
    <col min="5656" max="5656" width="9.5703125" style="5" bestFit="1" customWidth="1"/>
    <col min="5657" max="5657" width="9.7109375" style="5" customWidth="1"/>
    <col min="5658" max="5658" width="9.5703125" style="5" bestFit="1" customWidth="1"/>
    <col min="5659" max="5659" width="67.5703125" style="5" bestFit="1" customWidth="1"/>
    <col min="5660" max="5661" width="5.42578125" style="5" bestFit="1" customWidth="1"/>
    <col min="5662" max="5662" width="42.28515625" style="5" customWidth="1"/>
    <col min="5663" max="5663" width="16.7109375" style="5" bestFit="1" customWidth="1"/>
    <col min="5664" max="5890" width="9.140625" style="5"/>
    <col min="5891" max="5891" width="61.140625" style="5" bestFit="1" customWidth="1"/>
    <col min="5892" max="5892" width="8.5703125" style="5" bestFit="1" customWidth="1"/>
    <col min="5893" max="5894" width="5.42578125" style="5" bestFit="1" customWidth="1"/>
    <col min="5895" max="5896" width="6.42578125" style="5" bestFit="1" customWidth="1"/>
    <col min="5897" max="5898" width="7.28515625" style="5" bestFit="1" customWidth="1"/>
    <col min="5899" max="5899" width="2.7109375" style="5" customWidth="1"/>
    <col min="5900" max="5900" width="17.42578125" style="5" bestFit="1" customWidth="1"/>
    <col min="5901" max="5901" width="9.140625" style="5"/>
    <col min="5902" max="5902" width="12.85546875" style="5" bestFit="1" customWidth="1"/>
    <col min="5903" max="5903" width="11.140625" style="5" bestFit="1" customWidth="1"/>
    <col min="5904" max="5904" width="2.85546875" style="5" customWidth="1"/>
    <col min="5905" max="5905" width="9.140625" style="5"/>
    <col min="5906" max="5906" width="25.7109375" style="5" bestFit="1" customWidth="1"/>
    <col min="5907" max="5907" width="5.42578125" style="5" bestFit="1" customWidth="1"/>
    <col min="5908" max="5908" width="7.28515625" style="5" bestFit="1" customWidth="1"/>
    <col min="5909" max="5909" width="11.140625" style="5" bestFit="1" customWidth="1"/>
    <col min="5910" max="5910" width="9.140625" style="5"/>
    <col min="5911" max="5911" width="9.7109375" style="5" bestFit="1" customWidth="1"/>
    <col min="5912" max="5912" width="9.5703125" style="5" bestFit="1" customWidth="1"/>
    <col min="5913" max="5913" width="9.7109375" style="5" customWidth="1"/>
    <col min="5914" max="5914" width="9.5703125" style="5" bestFit="1" customWidth="1"/>
    <col min="5915" max="5915" width="67.5703125" style="5" bestFit="1" customWidth="1"/>
    <col min="5916" max="5917" width="5.42578125" style="5" bestFit="1" customWidth="1"/>
    <col min="5918" max="5918" width="42.28515625" style="5" customWidth="1"/>
    <col min="5919" max="5919" width="16.7109375" style="5" bestFit="1" customWidth="1"/>
    <col min="5920" max="6146" width="9.140625" style="5"/>
    <col min="6147" max="6147" width="61.140625" style="5" bestFit="1" customWidth="1"/>
    <col min="6148" max="6148" width="8.5703125" style="5" bestFit="1" customWidth="1"/>
    <col min="6149" max="6150" width="5.42578125" style="5" bestFit="1" customWidth="1"/>
    <col min="6151" max="6152" width="6.42578125" style="5" bestFit="1" customWidth="1"/>
    <col min="6153" max="6154" width="7.28515625" style="5" bestFit="1" customWidth="1"/>
    <col min="6155" max="6155" width="2.7109375" style="5" customWidth="1"/>
    <col min="6156" max="6156" width="17.42578125" style="5" bestFit="1" customWidth="1"/>
    <col min="6157" max="6157" width="9.140625" style="5"/>
    <col min="6158" max="6158" width="12.85546875" style="5" bestFit="1" customWidth="1"/>
    <col min="6159" max="6159" width="11.140625" style="5" bestFit="1" customWidth="1"/>
    <col min="6160" max="6160" width="2.85546875" style="5" customWidth="1"/>
    <col min="6161" max="6161" width="9.140625" style="5"/>
    <col min="6162" max="6162" width="25.7109375" style="5" bestFit="1" customWidth="1"/>
    <col min="6163" max="6163" width="5.42578125" style="5" bestFit="1" customWidth="1"/>
    <col min="6164" max="6164" width="7.28515625" style="5" bestFit="1" customWidth="1"/>
    <col min="6165" max="6165" width="11.140625" style="5" bestFit="1" customWidth="1"/>
    <col min="6166" max="6166" width="9.140625" style="5"/>
    <col min="6167" max="6167" width="9.7109375" style="5" bestFit="1" customWidth="1"/>
    <col min="6168" max="6168" width="9.5703125" style="5" bestFit="1" customWidth="1"/>
    <col min="6169" max="6169" width="9.7109375" style="5" customWidth="1"/>
    <col min="6170" max="6170" width="9.5703125" style="5" bestFit="1" customWidth="1"/>
    <col min="6171" max="6171" width="67.5703125" style="5" bestFit="1" customWidth="1"/>
    <col min="6172" max="6173" width="5.42578125" style="5" bestFit="1" customWidth="1"/>
    <col min="6174" max="6174" width="42.28515625" style="5" customWidth="1"/>
    <col min="6175" max="6175" width="16.7109375" style="5" bestFit="1" customWidth="1"/>
    <col min="6176" max="6402" width="9.140625" style="5"/>
    <col min="6403" max="6403" width="61.140625" style="5" bestFit="1" customWidth="1"/>
    <col min="6404" max="6404" width="8.5703125" style="5" bestFit="1" customWidth="1"/>
    <col min="6405" max="6406" width="5.42578125" style="5" bestFit="1" customWidth="1"/>
    <col min="6407" max="6408" width="6.42578125" style="5" bestFit="1" customWidth="1"/>
    <col min="6409" max="6410" width="7.28515625" style="5" bestFit="1" customWidth="1"/>
    <col min="6411" max="6411" width="2.7109375" style="5" customWidth="1"/>
    <col min="6412" max="6412" width="17.42578125" style="5" bestFit="1" customWidth="1"/>
    <col min="6413" max="6413" width="9.140625" style="5"/>
    <col min="6414" max="6414" width="12.85546875" style="5" bestFit="1" customWidth="1"/>
    <col min="6415" max="6415" width="11.140625" style="5" bestFit="1" customWidth="1"/>
    <col min="6416" max="6416" width="2.85546875" style="5" customWidth="1"/>
    <col min="6417" max="6417" width="9.140625" style="5"/>
    <col min="6418" max="6418" width="25.7109375" style="5" bestFit="1" customWidth="1"/>
    <col min="6419" max="6419" width="5.42578125" style="5" bestFit="1" customWidth="1"/>
    <col min="6420" max="6420" width="7.28515625" style="5" bestFit="1" customWidth="1"/>
    <col min="6421" max="6421" width="11.140625" style="5" bestFit="1" customWidth="1"/>
    <col min="6422" max="6422" width="9.140625" style="5"/>
    <col min="6423" max="6423" width="9.7109375" style="5" bestFit="1" customWidth="1"/>
    <col min="6424" max="6424" width="9.5703125" style="5" bestFit="1" customWidth="1"/>
    <col min="6425" max="6425" width="9.7109375" style="5" customWidth="1"/>
    <col min="6426" max="6426" width="9.5703125" style="5" bestFit="1" customWidth="1"/>
    <col min="6427" max="6427" width="67.5703125" style="5" bestFit="1" customWidth="1"/>
    <col min="6428" max="6429" width="5.42578125" style="5" bestFit="1" customWidth="1"/>
    <col min="6430" max="6430" width="42.28515625" style="5" customWidth="1"/>
    <col min="6431" max="6431" width="16.7109375" style="5" bestFit="1" customWidth="1"/>
    <col min="6432" max="6658" width="9.140625" style="5"/>
    <col min="6659" max="6659" width="61.140625" style="5" bestFit="1" customWidth="1"/>
    <col min="6660" max="6660" width="8.5703125" style="5" bestFit="1" customWidth="1"/>
    <col min="6661" max="6662" width="5.42578125" style="5" bestFit="1" customWidth="1"/>
    <col min="6663" max="6664" width="6.42578125" style="5" bestFit="1" customWidth="1"/>
    <col min="6665" max="6666" width="7.28515625" style="5" bestFit="1" customWidth="1"/>
    <col min="6667" max="6667" width="2.7109375" style="5" customWidth="1"/>
    <col min="6668" max="6668" width="17.42578125" style="5" bestFit="1" customWidth="1"/>
    <col min="6669" max="6669" width="9.140625" style="5"/>
    <col min="6670" max="6670" width="12.85546875" style="5" bestFit="1" customWidth="1"/>
    <col min="6671" max="6671" width="11.140625" style="5" bestFit="1" customWidth="1"/>
    <col min="6672" max="6672" width="2.85546875" style="5" customWidth="1"/>
    <col min="6673" max="6673" width="9.140625" style="5"/>
    <col min="6674" max="6674" width="25.7109375" style="5" bestFit="1" customWidth="1"/>
    <col min="6675" max="6675" width="5.42578125" style="5" bestFit="1" customWidth="1"/>
    <col min="6676" max="6676" width="7.28515625" style="5" bestFit="1" customWidth="1"/>
    <col min="6677" max="6677" width="11.140625" style="5" bestFit="1" customWidth="1"/>
    <col min="6678" max="6678" width="9.140625" style="5"/>
    <col min="6679" max="6679" width="9.7109375" style="5" bestFit="1" customWidth="1"/>
    <col min="6680" max="6680" width="9.5703125" style="5" bestFit="1" customWidth="1"/>
    <col min="6681" max="6681" width="9.7109375" style="5" customWidth="1"/>
    <col min="6682" max="6682" width="9.5703125" style="5" bestFit="1" customWidth="1"/>
    <col min="6683" max="6683" width="67.5703125" style="5" bestFit="1" customWidth="1"/>
    <col min="6684" max="6685" width="5.42578125" style="5" bestFit="1" customWidth="1"/>
    <col min="6686" max="6686" width="42.28515625" style="5" customWidth="1"/>
    <col min="6687" max="6687" width="16.7109375" style="5" bestFit="1" customWidth="1"/>
    <col min="6688" max="6914" width="9.140625" style="5"/>
    <col min="6915" max="6915" width="61.140625" style="5" bestFit="1" customWidth="1"/>
    <col min="6916" max="6916" width="8.5703125" style="5" bestFit="1" customWidth="1"/>
    <col min="6917" max="6918" width="5.42578125" style="5" bestFit="1" customWidth="1"/>
    <col min="6919" max="6920" width="6.42578125" style="5" bestFit="1" customWidth="1"/>
    <col min="6921" max="6922" width="7.28515625" style="5" bestFit="1" customWidth="1"/>
    <col min="6923" max="6923" width="2.7109375" style="5" customWidth="1"/>
    <col min="6924" max="6924" width="17.42578125" style="5" bestFit="1" customWidth="1"/>
    <col min="6925" max="6925" width="9.140625" style="5"/>
    <col min="6926" max="6926" width="12.85546875" style="5" bestFit="1" customWidth="1"/>
    <col min="6927" max="6927" width="11.140625" style="5" bestFit="1" customWidth="1"/>
    <col min="6928" max="6928" width="2.85546875" style="5" customWidth="1"/>
    <col min="6929" max="6929" width="9.140625" style="5"/>
    <col min="6930" max="6930" width="25.7109375" style="5" bestFit="1" customWidth="1"/>
    <col min="6931" max="6931" width="5.42578125" style="5" bestFit="1" customWidth="1"/>
    <col min="6932" max="6932" width="7.28515625" style="5" bestFit="1" customWidth="1"/>
    <col min="6933" max="6933" width="11.140625" style="5" bestFit="1" customWidth="1"/>
    <col min="6934" max="6934" width="9.140625" style="5"/>
    <col min="6935" max="6935" width="9.7109375" style="5" bestFit="1" customWidth="1"/>
    <col min="6936" max="6936" width="9.5703125" style="5" bestFit="1" customWidth="1"/>
    <col min="6937" max="6937" width="9.7109375" style="5" customWidth="1"/>
    <col min="6938" max="6938" width="9.5703125" style="5" bestFit="1" customWidth="1"/>
    <col min="6939" max="6939" width="67.5703125" style="5" bestFit="1" customWidth="1"/>
    <col min="6940" max="6941" width="5.42578125" style="5" bestFit="1" customWidth="1"/>
    <col min="6942" max="6942" width="42.28515625" style="5" customWidth="1"/>
    <col min="6943" max="6943" width="16.7109375" style="5" bestFit="1" customWidth="1"/>
    <col min="6944" max="7170" width="9.140625" style="5"/>
    <col min="7171" max="7171" width="61.140625" style="5" bestFit="1" customWidth="1"/>
    <col min="7172" max="7172" width="8.5703125" style="5" bestFit="1" customWidth="1"/>
    <col min="7173" max="7174" width="5.42578125" style="5" bestFit="1" customWidth="1"/>
    <col min="7175" max="7176" width="6.42578125" style="5" bestFit="1" customWidth="1"/>
    <col min="7177" max="7178" width="7.28515625" style="5" bestFit="1" customWidth="1"/>
    <col min="7179" max="7179" width="2.7109375" style="5" customWidth="1"/>
    <col min="7180" max="7180" width="17.42578125" style="5" bestFit="1" customWidth="1"/>
    <col min="7181" max="7181" width="9.140625" style="5"/>
    <col min="7182" max="7182" width="12.85546875" style="5" bestFit="1" customWidth="1"/>
    <col min="7183" max="7183" width="11.140625" style="5" bestFit="1" customWidth="1"/>
    <col min="7184" max="7184" width="2.85546875" style="5" customWidth="1"/>
    <col min="7185" max="7185" width="9.140625" style="5"/>
    <col min="7186" max="7186" width="25.7109375" style="5" bestFit="1" customWidth="1"/>
    <col min="7187" max="7187" width="5.42578125" style="5" bestFit="1" customWidth="1"/>
    <col min="7188" max="7188" width="7.28515625" style="5" bestFit="1" customWidth="1"/>
    <col min="7189" max="7189" width="11.140625" style="5" bestFit="1" customWidth="1"/>
    <col min="7190" max="7190" width="9.140625" style="5"/>
    <col min="7191" max="7191" width="9.7109375" style="5" bestFit="1" customWidth="1"/>
    <col min="7192" max="7192" width="9.5703125" style="5" bestFit="1" customWidth="1"/>
    <col min="7193" max="7193" width="9.7109375" style="5" customWidth="1"/>
    <col min="7194" max="7194" width="9.5703125" style="5" bestFit="1" customWidth="1"/>
    <col min="7195" max="7195" width="67.5703125" style="5" bestFit="1" customWidth="1"/>
    <col min="7196" max="7197" width="5.42578125" style="5" bestFit="1" customWidth="1"/>
    <col min="7198" max="7198" width="42.28515625" style="5" customWidth="1"/>
    <col min="7199" max="7199" width="16.7109375" style="5" bestFit="1" customWidth="1"/>
    <col min="7200" max="7426" width="9.140625" style="5"/>
    <col min="7427" max="7427" width="61.140625" style="5" bestFit="1" customWidth="1"/>
    <col min="7428" max="7428" width="8.5703125" style="5" bestFit="1" customWidth="1"/>
    <col min="7429" max="7430" width="5.42578125" style="5" bestFit="1" customWidth="1"/>
    <col min="7431" max="7432" width="6.42578125" style="5" bestFit="1" customWidth="1"/>
    <col min="7433" max="7434" width="7.28515625" style="5" bestFit="1" customWidth="1"/>
    <col min="7435" max="7435" width="2.7109375" style="5" customWidth="1"/>
    <col min="7436" max="7436" width="17.42578125" style="5" bestFit="1" customWidth="1"/>
    <col min="7437" max="7437" width="9.140625" style="5"/>
    <col min="7438" max="7438" width="12.85546875" style="5" bestFit="1" customWidth="1"/>
    <col min="7439" max="7439" width="11.140625" style="5" bestFit="1" customWidth="1"/>
    <col min="7440" max="7440" width="2.85546875" style="5" customWidth="1"/>
    <col min="7441" max="7441" width="9.140625" style="5"/>
    <col min="7442" max="7442" width="25.7109375" style="5" bestFit="1" customWidth="1"/>
    <col min="7443" max="7443" width="5.42578125" style="5" bestFit="1" customWidth="1"/>
    <col min="7444" max="7444" width="7.28515625" style="5" bestFit="1" customWidth="1"/>
    <col min="7445" max="7445" width="11.140625" style="5" bestFit="1" customWidth="1"/>
    <col min="7446" max="7446" width="9.140625" style="5"/>
    <col min="7447" max="7447" width="9.7109375" style="5" bestFit="1" customWidth="1"/>
    <col min="7448" max="7448" width="9.5703125" style="5" bestFit="1" customWidth="1"/>
    <col min="7449" max="7449" width="9.7109375" style="5" customWidth="1"/>
    <col min="7450" max="7450" width="9.5703125" style="5" bestFit="1" customWidth="1"/>
    <col min="7451" max="7451" width="67.5703125" style="5" bestFit="1" customWidth="1"/>
    <col min="7452" max="7453" width="5.42578125" style="5" bestFit="1" customWidth="1"/>
    <col min="7454" max="7454" width="42.28515625" style="5" customWidth="1"/>
    <col min="7455" max="7455" width="16.7109375" style="5" bestFit="1" customWidth="1"/>
    <col min="7456" max="7682" width="9.140625" style="5"/>
    <col min="7683" max="7683" width="61.140625" style="5" bestFit="1" customWidth="1"/>
    <col min="7684" max="7684" width="8.5703125" style="5" bestFit="1" customWidth="1"/>
    <col min="7685" max="7686" width="5.42578125" style="5" bestFit="1" customWidth="1"/>
    <col min="7687" max="7688" width="6.42578125" style="5" bestFit="1" customWidth="1"/>
    <col min="7689" max="7690" width="7.28515625" style="5" bestFit="1" customWidth="1"/>
    <col min="7691" max="7691" width="2.7109375" style="5" customWidth="1"/>
    <col min="7692" max="7692" width="17.42578125" style="5" bestFit="1" customWidth="1"/>
    <col min="7693" max="7693" width="9.140625" style="5"/>
    <col min="7694" max="7694" width="12.85546875" style="5" bestFit="1" customWidth="1"/>
    <col min="7695" max="7695" width="11.140625" style="5" bestFit="1" customWidth="1"/>
    <col min="7696" max="7696" width="2.85546875" style="5" customWidth="1"/>
    <col min="7697" max="7697" width="9.140625" style="5"/>
    <col min="7698" max="7698" width="25.7109375" style="5" bestFit="1" customWidth="1"/>
    <col min="7699" max="7699" width="5.42578125" style="5" bestFit="1" customWidth="1"/>
    <col min="7700" max="7700" width="7.28515625" style="5" bestFit="1" customWidth="1"/>
    <col min="7701" max="7701" width="11.140625" style="5" bestFit="1" customWidth="1"/>
    <col min="7702" max="7702" width="9.140625" style="5"/>
    <col min="7703" max="7703" width="9.7109375" style="5" bestFit="1" customWidth="1"/>
    <col min="7704" max="7704" width="9.5703125" style="5" bestFit="1" customWidth="1"/>
    <col min="7705" max="7705" width="9.7109375" style="5" customWidth="1"/>
    <col min="7706" max="7706" width="9.5703125" style="5" bestFit="1" customWidth="1"/>
    <col min="7707" max="7707" width="67.5703125" style="5" bestFit="1" customWidth="1"/>
    <col min="7708" max="7709" width="5.42578125" style="5" bestFit="1" customWidth="1"/>
    <col min="7710" max="7710" width="42.28515625" style="5" customWidth="1"/>
    <col min="7711" max="7711" width="16.7109375" style="5" bestFit="1" customWidth="1"/>
    <col min="7712" max="7938" width="9.140625" style="5"/>
    <col min="7939" max="7939" width="61.140625" style="5" bestFit="1" customWidth="1"/>
    <col min="7940" max="7940" width="8.5703125" style="5" bestFit="1" customWidth="1"/>
    <col min="7941" max="7942" width="5.42578125" style="5" bestFit="1" customWidth="1"/>
    <col min="7943" max="7944" width="6.42578125" style="5" bestFit="1" customWidth="1"/>
    <col min="7945" max="7946" width="7.28515625" style="5" bestFit="1" customWidth="1"/>
    <col min="7947" max="7947" width="2.7109375" style="5" customWidth="1"/>
    <col min="7948" max="7948" width="17.42578125" style="5" bestFit="1" customWidth="1"/>
    <col min="7949" max="7949" width="9.140625" style="5"/>
    <col min="7950" max="7950" width="12.85546875" style="5" bestFit="1" customWidth="1"/>
    <col min="7951" max="7951" width="11.140625" style="5" bestFit="1" customWidth="1"/>
    <col min="7952" max="7952" width="2.85546875" style="5" customWidth="1"/>
    <col min="7953" max="7953" width="9.140625" style="5"/>
    <col min="7954" max="7954" width="25.7109375" style="5" bestFit="1" customWidth="1"/>
    <col min="7955" max="7955" width="5.42578125" style="5" bestFit="1" customWidth="1"/>
    <col min="7956" max="7956" width="7.28515625" style="5" bestFit="1" customWidth="1"/>
    <col min="7957" max="7957" width="11.140625" style="5" bestFit="1" customWidth="1"/>
    <col min="7958" max="7958" width="9.140625" style="5"/>
    <col min="7959" max="7959" width="9.7109375" style="5" bestFit="1" customWidth="1"/>
    <col min="7960" max="7960" width="9.5703125" style="5" bestFit="1" customWidth="1"/>
    <col min="7961" max="7961" width="9.7109375" style="5" customWidth="1"/>
    <col min="7962" max="7962" width="9.5703125" style="5" bestFit="1" customWidth="1"/>
    <col min="7963" max="7963" width="67.5703125" style="5" bestFit="1" customWidth="1"/>
    <col min="7964" max="7965" width="5.42578125" style="5" bestFit="1" customWidth="1"/>
    <col min="7966" max="7966" width="42.28515625" style="5" customWidth="1"/>
    <col min="7967" max="7967" width="16.7109375" style="5" bestFit="1" customWidth="1"/>
    <col min="7968" max="8194" width="9.140625" style="5"/>
    <col min="8195" max="8195" width="61.140625" style="5" bestFit="1" customWidth="1"/>
    <col min="8196" max="8196" width="8.5703125" style="5" bestFit="1" customWidth="1"/>
    <col min="8197" max="8198" width="5.42578125" style="5" bestFit="1" customWidth="1"/>
    <col min="8199" max="8200" width="6.42578125" style="5" bestFit="1" customWidth="1"/>
    <col min="8201" max="8202" width="7.28515625" style="5" bestFit="1" customWidth="1"/>
    <col min="8203" max="8203" width="2.7109375" style="5" customWidth="1"/>
    <col min="8204" max="8204" width="17.42578125" style="5" bestFit="1" customWidth="1"/>
    <col min="8205" max="8205" width="9.140625" style="5"/>
    <col min="8206" max="8206" width="12.85546875" style="5" bestFit="1" customWidth="1"/>
    <col min="8207" max="8207" width="11.140625" style="5" bestFit="1" customWidth="1"/>
    <col min="8208" max="8208" width="2.85546875" style="5" customWidth="1"/>
    <col min="8209" max="8209" width="9.140625" style="5"/>
    <col min="8210" max="8210" width="25.7109375" style="5" bestFit="1" customWidth="1"/>
    <col min="8211" max="8211" width="5.42578125" style="5" bestFit="1" customWidth="1"/>
    <col min="8212" max="8212" width="7.28515625" style="5" bestFit="1" customWidth="1"/>
    <col min="8213" max="8213" width="11.140625" style="5" bestFit="1" customWidth="1"/>
    <col min="8214" max="8214" width="9.140625" style="5"/>
    <col min="8215" max="8215" width="9.7109375" style="5" bestFit="1" customWidth="1"/>
    <col min="8216" max="8216" width="9.5703125" style="5" bestFit="1" customWidth="1"/>
    <col min="8217" max="8217" width="9.7109375" style="5" customWidth="1"/>
    <col min="8218" max="8218" width="9.5703125" style="5" bestFit="1" customWidth="1"/>
    <col min="8219" max="8219" width="67.5703125" style="5" bestFit="1" customWidth="1"/>
    <col min="8220" max="8221" width="5.42578125" style="5" bestFit="1" customWidth="1"/>
    <col min="8222" max="8222" width="42.28515625" style="5" customWidth="1"/>
    <col min="8223" max="8223" width="16.7109375" style="5" bestFit="1" customWidth="1"/>
    <col min="8224" max="8450" width="9.140625" style="5"/>
    <col min="8451" max="8451" width="61.140625" style="5" bestFit="1" customWidth="1"/>
    <col min="8452" max="8452" width="8.5703125" style="5" bestFit="1" customWidth="1"/>
    <col min="8453" max="8454" width="5.42578125" style="5" bestFit="1" customWidth="1"/>
    <col min="8455" max="8456" width="6.42578125" style="5" bestFit="1" customWidth="1"/>
    <col min="8457" max="8458" width="7.28515625" style="5" bestFit="1" customWidth="1"/>
    <col min="8459" max="8459" width="2.7109375" style="5" customWidth="1"/>
    <col min="8460" max="8460" width="17.42578125" style="5" bestFit="1" customWidth="1"/>
    <col min="8461" max="8461" width="9.140625" style="5"/>
    <col min="8462" max="8462" width="12.85546875" style="5" bestFit="1" customWidth="1"/>
    <col min="8463" max="8463" width="11.140625" style="5" bestFit="1" customWidth="1"/>
    <col min="8464" max="8464" width="2.85546875" style="5" customWidth="1"/>
    <col min="8465" max="8465" width="9.140625" style="5"/>
    <col min="8466" max="8466" width="25.7109375" style="5" bestFit="1" customWidth="1"/>
    <col min="8467" max="8467" width="5.42578125" style="5" bestFit="1" customWidth="1"/>
    <col min="8468" max="8468" width="7.28515625" style="5" bestFit="1" customWidth="1"/>
    <col min="8469" max="8469" width="11.140625" style="5" bestFit="1" customWidth="1"/>
    <col min="8470" max="8470" width="9.140625" style="5"/>
    <col min="8471" max="8471" width="9.7109375" style="5" bestFit="1" customWidth="1"/>
    <col min="8472" max="8472" width="9.5703125" style="5" bestFit="1" customWidth="1"/>
    <col min="8473" max="8473" width="9.7109375" style="5" customWidth="1"/>
    <col min="8474" max="8474" width="9.5703125" style="5" bestFit="1" customWidth="1"/>
    <col min="8475" max="8475" width="67.5703125" style="5" bestFit="1" customWidth="1"/>
    <col min="8476" max="8477" width="5.42578125" style="5" bestFit="1" customWidth="1"/>
    <col min="8478" max="8478" width="42.28515625" style="5" customWidth="1"/>
    <col min="8479" max="8479" width="16.7109375" style="5" bestFit="1" customWidth="1"/>
    <col min="8480" max="8706" width="9.140625" style="5"/>
    <col min="8707" max="8707" width="61.140625" style="5" bestFit="1" customWidth="1"/>
    <col min="8708" max="8708" width="8.5703125" style="5" bestFit="1" customWidth="1"/>
    <col min="8709" max="8710" width="5.42578125" style="5" bestFit="1" customWidth="1"/>
    <col min="8711" max="8712" width="6.42578125" style="5" bestFit="1" customWidth="1"/>
    <col min="8713" max="8714" width="7.28515625" style="5" bestFit="1" customWidth="1"/>
    <col min="8715" max="8715" width="2.7109375" style="5" customWidth="1"/>
    <col min="8716" max="8716" width="17.42578125" style="5" bestFit="1" customWidth="1"/>
    <col min="8717" max="8717" width="9.140625" style="5"/>
    <col min="8718" max="8718" width="12.85546875" style="5" bestFit="1" customWidth="1"/>
    <col min="8719" max="8719" width="11.140625" style="5" bestFit="1" customWidth="1"/>
    <col min="8720" max="8720" width="2.85546875" style="5" customWidth="1"/>
    <col min="8721" max="8721" width="9.140625" style="5"/>
    <col min="8722" max="8722" width="25.7109375" style="5" bestFit="1" customWidth="1"/>
    <col min="8723" max="8723" width="5.42578125" style="5" bestFit="1" customWidth="1"/>
    <col min="8724" max="8724" width="7.28515625" style="5" bestFit="1" customWidth="1"/>
    <col min="8725" max="8725" width="11.140625" style="5" bestFit="1" customWidth="1"/>
    <col min="8726" max="8726" width="9.140625" style="5"/>
    <col min="8727" max="8727" width="9.7109375" style="5" bestFit="1" customWidth="1"/>
    <col min="8728" max="8728" width="9.5703125" style="5" bestFit="1" customWidth="1"/>
    <col min="8729" max="8729" width="9.7109375" style="5" customWidth="1"/>
    <col min="8730" max="8730" width="9.5703125" style="5" bestFit="1" customWidth="1"/>
    <col min="8731" max="8731" width="67.5703125" style="5" bestFit="1" customWidth="1"/>
    <col min="8732" max="8733" width="5.42578125" style="5" bestFit="1" customWidth="1"/>
    <col min="8734" max="8734" width="42.28515625" style="5" customWidth="1"/>
    <col min="8735" max="8735" width="16.7109375" style="5" bestFit="1" customWidth="1"/>
    <col min="8736" max="8962" width="9.140625" style="5"/>
    <col min="8963" max="8963" width="61.140625" style="5" bestFit="1" customWidth="1"/>
    <col min="8964" max="8964" width="8.5703125" style="5" bestFit="1" customWidth="1"/>
    <col min="8965" max="8966" width="5.42578125" style="5" bestFit="1" customWidth="1"/>
    <col min="8967" max="8968" width="6.42578125" style="5" bestFit="1" customWidth="1"/>
    <col min="8969" max="8970" width="7.28515625" style="5" bestFit="1" customWidth="1"/>
    <col min="8971" max="8971" width="2.7109375" style="5" customWidth="1"/>
    <col min="8972" max="8972" width="17.42578125" style="5" bestFit="1" customWidth="1"/>
    <col min="8973" max="8973" width="9.140625" style="5"/>
    <col min="8974" max="8974" width="12.85546875" style="5" bestFit="1" customWidth="1"/>
    <col min="8975" max="8975" width="11.140625" style="5" bestFit="1" customWidth="1"/>
    <col min="8976" max="8976" width="2.85546875" style="5" customWidth="1"/>
    <col min="8977" max="8977" width="9.140625" style="5"/>
    <col min="8978" max="8978" width="25.7109375" style="5" bestFit="1" customWidth="1"/>
    <col min="8979" max="8979" width="5.42578125" style="5" bestFit="1" customWidth="1"/>
    <col min="8980" max="8980" width="7.28515625" style="5" bestFit="1" customWidth="1"/>
    <col min="8981" max="8981" width="11.140625" style="5" bestFit="1" customWidth="1"/>
    <col min="8982" max="8982" width="9.140625" style="5"/>
    <col min="8983" max="8983" width="9.7109375" style="5" bestFit="1" customWidth="1"/>
    <col min="8984" max="8984" width="9.5703125" style="5" bestFit="1" customWidth="1"/>
    <col min="8985" max="8985" width="9.7109375" style="5" customWidth="1"/>
    <col min="8986" max="8986" width="9.5703125" style="5" bestFit="1" customWidth="1"/>
    <col min="8987" max="8987" width="67.5703125" style="5" bestFit="1" customWidth="1"/>
    <col min="8988" max="8989" width="5.42578125" style="5" bestFit="1" customWidth="1"/>
    <col min="8990" max="8990" width="42.28515625" style="5" customWidth="1"/>
    <col min="8991" max="8991" width="16.7109375" style="5" bestFit="1" customWidth="1"/>
    <col min="8992" max="9218" width="9.140625" style="5"/>
    <col min="9219" max="9219" width="61.140625" style="5" bestFit="1" customWidth="1"/>
    <col min="9220" max="9220" width="8.5703125" style="5" bestFit="1" customWidth="1"/>
    <col min="9221" max="9222" width="5.42578125" style="5" bestFit="1" customWidth="1"/>
    <col min="9223" max="9224" width="6.42578125" style="5" bestFit="1" customWidth="1"/>
    <col min="9225" max="9226" width="7.28515625" style="5" bestFit="1" customWidth="1"/>
    <col min="9227" max="9227" width="2.7109375" style="5" customWidth="1"/>
    <col min="9228" max="9228" width="17.42578125" style="5" bestFit="1" customWidth="1"/>
    <col min="9229" max="9229" width="9.140625" style="5"/>
    <col min="9230" max="9230" width="12.85546875" style="5" bestFit="1" customWidth="1"/>
    <col min="9231" max="9231" width="11.140625" style="5" bestFit="1" customWidth="1"/>
    <col min="9232" max="9232" width="2.85546875" style="5" customWidth="1"/>
    <col min="9233" max="9233" width="9.140625" style="5"/>
    <col min="9234" max="9234" width="25.7109375" style="5" bestFit="1" customWidth="1"/>
    <col min="9235" max="9235" width="5.42578125" style="5" bestFit="1" customWidth="1"/>
    <col min="9236" max="9236" width="7.28515625" style="5" bestFit="1" customWidth="1"/>
    <col min="9237" max="9237" width="11.140625" style="5" bestFit="1" customWidth="1"/>
    <col min="9238" max="9238" width="9.140625" style="5"/>
    <col min="9239" max="9239" width="9.7109375" style="5" bestFit="1" customWidth="1"/>
    <col min="9240" max="9240" width="9.5703125" style="5" bestFit="1" customWidth="1"/>
    <col min="9241" max="9241" width="9.7109375" style="5" customWidth="1"/>
    <col min="9242" max="9242" width="9.5703125" style="5" bestFit="1" customWidth="1"/>
    <col min="9243" max="9243" width="67.5703125" style="5" bestFit="1" customWidth="1"/>
    <col min="9244" max="9245" width="5.42578125" style="5" bestFit="1" customWidth="1"/>
    <col min="9246" max="9246" width="42.28515625" style="5" customWidth="1"/>
    <col min="9247" max="9247" width="16.7109375" style="5" bestFit="1" customWidth="1"/>
    <col min="9248" max="9474" width="9.140625" style="5"/>
    <col min="9475" max="9475" width="61.140625" style="5" bestFit="1" customWidth="1"/>
    <col min="9476" max="9476" width="8.5703125" style="5" bestFit="1" customWidth="1"/>
    <col min="9477" max="9478" width="5.42578125" style="5" bestFit="1" customWidth="1"/>
    <col min="9479" max="9480" width="6.42578125" style="5" bestFit="1" customWidth="1"/>
    <col min="9481" max="9482" width="7.28515625" style="5" bestFit="1" customWidth="1"/>
    <col min="9483" max="9483" width="2.7109375" style="5" customWidth="1"/>
    <col min="9484" max="9484" width="17.42578125" style="5" bestFit="1" customWidth="1"/>
    <col min="9485" max="9485" width="9.140625" style="5"/>
    <col min="9486" max="9486" width="12.85546875" style="5" bestFit="1" customWidth="1"/>
    <col min="9487" max="9487" width="11.140625" style="5" bestFit="1" customWidth="1"/>
    <col min="9488" max="9488" width="2.85546875" style="5" customWidth="1"/>
    <col min="9489" max="9489" width="9.140625" style="5"/>
    <col min="9490" max="9490" width="25.7109375" style="5" bestFit="1" customWidth="1"/>
    <col min="9491" max="9491" width="5.42578125" style="5" bestFit="1" customWidth="1"/>
    <col min="9492" max="9492" width="7.28515625" style="5" bestFit="1" customWidth="1"/>
    <col min="9493" max="9493" width="11.140625" style="5" bestFit="1" customWidth="1"/>
    <col min="9494" max="9494" width="9.140625" style="5"/>
    <col min="9495" max="9495" width="9.7109375" style="5" bestFit="1" customWidth="1"/>
    <col min="9496" max="9496" width="9.5703125" style="5" bestFit="1" customWidth="1"/>
    <col min="9497" max="9497" width="9.7109375" style="5" customWidth="1"/>
    <col min="9498" max="9498" width="9.5703125" style="5" bestFit="1" customWidth="1"/>
    <col min="9499" max="9499" width="67.5703125" style="5" bestFit="1" customWidth="1"/>
    <col min="9500" max="9501" width="5.42578125" style="5" bestFit="1" customWidth="1"/>
    <col min="9502" max="9502" width="42.28515625" style="5" customWidth="1"/>
    <col min="9503" max="9503" width="16.7109375" style="5" bestFit="1" customWidth="1"/>
    <col min="9504" max="9730" width="9.140625" style="5"/>
    <col min="9731" max="9731" width="61.140625" style="5" bestFit="1" customWidth="1"/>
    <col min="9732" max="9732" width="8.5703125" style="5" bestFit="1" customWidth="1"/>
    <col min="9733" max="9734" width="5.42578125" style="5" bestFit="1" customWidth="1"/>
    <col min="9735" max="9736" width="6.42578125" style="5" bestFit="1" customWidth="1"/>
    <col min="9737" max="9738" width="7.28515625" style="5" bestFit="1" customWidth="1"/>
    <col min="9739" max="9739" width="2.7109375" style="5" customWidth="1"/>
    <col min="9740" max="9740" width="17.42578125" style="5" bestFit="1" customWidth="1"/>
    <col min="9741" max="9741" width="9.140625" style="5"/>
    <col min="9742" max="9742" width="12.85546875" style="5" bestFit="1" customWidth="1"/>
    <col min="9743" max="9743" width="11.140625" style="5" bestFit="1" customWidth="1"/>
    <col min="9744" max="9744" width="2.85546875" style="5" customWidth="1"/>
    <col min="9745" max="9745" width="9.140625" style="5"/>
    <col min="9746" max="9746" width="25.7109375" style="5" bestFit="1" customWidth="1"/>
    <col min="9747" max="9747" width="5.42578125" style="5" bestFit="1" customWidth="1"/>
    <col min="9748" max="9748" width="7.28515625" style="5" bestFit="1" customWidth="1"/>
    <col min="9749" max="9749" width="11.140625" style="5" bestFit="1" customWidth="1"/>
    <col min="9750" max="9750" width="9.140625" style="5"/>
    <col min="9751" max="9751" width="9.7109375" style="5" bestFit="1" customWidth="1"/>
    <col min="9752" max="9752" width="9.5703125" style="5" bestFit="1" customWidth="1"/>
    <col min="9753" max="9753" width="9.7109375" style="5" customWidth="1"/>
    <col min="9754" max="9754" width="9.5703125" style="5" bestFit="1" customWidth="1"/>
    <col min="9755" max="9755" width="67.5703125" style="5" bestFit="1" customWidth="1"/>
    <col min="9756" max="9757" width="5.42578125" style="5" bestFit="1" customWidth="1"/>
    <col min="9758" max="9758" width="42.28515625" style="5" customWidth="1"/>
    <col min="9759" max="9759" width="16.7109375" style="5" bestFit="1" customWidth="1"/>
    <col min="9760" max="9986" width="9.140625" style="5"/>
    <col min="9987" max="9987" width="61.140625" style="5" bestFit="1" customWidth="1"/>
    <col min="9988" max="9988" width="8.5703125" style="5" bestFit="1" customWidth="1"/>
    <col min="9989" max="9990" width="5.42578125" style="5" bestFit="1" customWidth="1"/>
    <col min="9991" max="9992" width="6.42578125" style="5" bestFit="1" customWidth="1"/>
    <col min="9993" max="9994" width="7.28515625" style="5" bestFit="1" customWidth="1"/>
    <col min="9995" max="9995" width="2.7109375" style="5" customWidth="1"/>
    <col min="9996" max="9996" width="17.42578125" style="5" bestFit="1" customWidth="1"/>
    <col min="9997" max="9997" width="9.140625" style="5"/>
    <col min="9998" max="9998" width="12.85546875" style="5" bestFit="1" customWidth="1"/>
    <col min="9999" max="9999" width="11.140625" style="5" bestFit="1" customWidth="1"/>
    <col min="10000" max="10000" width="2.85546875" style="5" customWidth="1"/>
    <col min="10001" max="10001" width="9.140625" style="5"/>
    <col min="10002" max="10002" width="25.7109375" style="5" bestFit="1" customWidth="1"/>
    <col min="10003" max="10003" width="5.42578125" style="5" bestFit="1" customWidth="1"/>
    <col min="10004" max="10004" width="7.28515625" style="5" bestFit="1" customWidth="1"/>
    <col min="10005" max="10005" width="11.140625" style="5" bestFit="1" customWidth="1"/>
    <col min="10006" max="10006" width="9.140625" style="5"/>
    <col min="10007" max="10007" width="9.7109375" style="5" bestFit="1" customWidth="1"/>
    <col min="10008" max="10008" width="9.5703125" style="5" bestFit="1" customWidth="1"/>
    <col min="10009" max="10009" width="9.7109375" style="5" customWidth="1"/>
    <col min="10010" max="10010" width="9.5703125" style="5" bestFit="1" customWidth="1"/>
    <col min="10011" max="10011" width="67.5703125" style="5" bestFit="1" customWidth="1"/>
    <col min="10012" max="10013" width="5.42578125" style="5" bestFit="1" customWidth="1"/>
    <col min="10014" max="10014" width="42.28515625" style="5" customWidth="1"/>
    <col min="10015" max="10015" width="16.7109375" style="5" bestFit="1" customWidth="1"/>
    <col min="10016" max="10242" width="9.140625" style="5"/>
    <col min="10243" max="10243" width="61.140625" style="5" bestFit="1" customWidth="1"/>
    <col min="10244" max="10244" width="8.5703125" style="5" bestFit="1" customWidth="1"/>
    <col min="10245" max="10246" width="5.42578125" style="5" bestFit="1" customWidth="1"/>
    <col min="10247" max="10248" width="6.42578125" style="5" bestFit="1" customWidth="1"/>
    <col min="10249" max="10250" width="7.28515625" style="5" bestFit="1" customWidth="1"/>
    <col min="10251" max="10251" width="2.7109375" style="5" customWidth="1"/>
    <col min="10252" max="10252" width="17.42578125" style="5" bestFit="1" customWidth="1"/>
    <col min="10253" max="10253" width="9.140625" style="5"/>
    <col min="10254" max="10254" width="12.85546875" style="5" bestFit="1" customWidth="1"/>
    <col min="10255" max="10255" width="11.140625" style="5" bestFit="1" customWidth="1"/>
    <col min="10256" max="10256" width="2.85546875" style="5" customWidth="1"/>
    <col min="10257" max="10257" width="9.140625" style="5"/>
    <col min="10258" max="10258" width="25.7109375" style="5" bestFit="1" customWidth="1"/>
    <col min="10259" max="10259" width="5.42578125" style="5" bestFit="1" customWidth="1"/>
    <col min="10260" max="10260" width="7.28515625" style="5" bestFit="1" customWidth="1"/>
    <col min="10261" max="10261" width="11.140625" style="5" bestFit="1" customWidth="1"/>
    <col min="10262" max="10262" width="9.140625" style="5"/>
    <col min="10263" max="10263" width="9.7109375" style="5" bestFit="1" customWidth="1"/>
    <col min="10264" max="10264" width="9.5703125" style="5" bestFit="1" customWidth="1"/>
    <col min="10265" max="10265" width="9.7109375" style="5" customWidth="1"/>
    <col min="10266" max="10266" width="9.5703125" style="5" bestFit="1" customWidth="1"/>
    <col min="10267" max="10267" width="67.5703125" style="5" bestFit="1" customWidth="1"/>
    <col min="10268" max="10269" width="5.42578125" style="5" bestFit="1" customWidth="1"/>
    <col min="10270" max="10270" width="42.28515625" style="5" customWidth="1"/>
    <col min="10271" max="10271" width="16.7109375" style="5" bestFit="1" customWidth="1"/>
    <col min="10272" max="10498" width="9.140625" style="5"/>
    <col min="10499" max="10499" width="61.140625" style="5" bestFit="1" customWidth="1"/>
    <col min="10500" max="10500" width="8.5703125" style="5" bestFit="1" customWidth="1"/>
    <col min="10501" max="10502" width="5.42578125" style="5" bestFit="1" customWidth="1"/>
    <col min="10503" max="10504" width="6.42578125" style="5" bestFit="1" customWidth="1"/>
    <col min="10505" max="10506" width="7.28515625" style="5" bestFit="1" customWidth="1"/>
    <col min="10507" max="10507" width="2.7109375" style="5" customWidth="1"/>
    <col min="10508" max="10508" width="17.42578125" style="5" bestFit="1" customWidth="1"/>
    <col min="10509" max="10509" width="9.140625" style="5"/>
    <col min="10510" max="10510" width="12.85546875" style="5" bestFit="1" customWidth="1"/>
    <col min="10511" max="10511" width="11.140625" style="5" bestFit="1" customWidth="1"/>
    <col min="10512" max="10512" width="2.85546875" style="5" customWidth="1"/>
    <col min="10513" max="10513" width="9.140625" style="5"/>
    <col min="10514" max="10514" width="25.7109375" style="5" bestFit="1" customWidth="1"/>
    <col min="10515" max="10515" width="5.42578125" style="5" bestFit="1" customWidth="1"/>
    <col min="10516" max="10516" width="7.28515625" style="5" bestFit="1" customWidth="1"/>
    <col min="10517" max="10517" width="11.140625" style="5" bestFit="1" customWidth="1"/>
    <col min="10518" max="10518" width="9.140625" style="5"/>
    <col min="10519" max="10519" width="9.7109375" style="5" bestFit="1" customWidth="1"/>
    <col min="10520" max="10520" width="9.5703125" style="5" bestFit="1" customWidth="1"/>
    <col min="10521" max="10521" width="9.7109375" style="5" customWidth="1"/>
    <col min="10522" max="10522" width="9.5703125" style="5" bestFit="1" customWidth="1"/>
    <col min="10523" max="10523" width="67.5703125" style="5" bestFit="1" customWidth="1"/>
    <col min="10524" max="10525" width="5.42578125" style="5" bestFit="1" customWidth="1"/>
    <col min="10526" max="10526" width="42.28515625" style="5" customWidth="1"/>
    <col min="10527" max="10527" width="16.7109375" style="5" bestFit="1" customWidth="1"/>
    <col min="10528" max="10754" width="9.140625" style="5"/>
    <col min="10755" max="10755" width="61.140625" style="5" bestFit="1" customWidth="1"/>
    <col min="10756" max="10756" width="8.5703125" style="5" bestFit="1" customWidth="1"/>
    <col min="10757" max="10758" width="5.42578125" style="5" bestFit="1" customWidth="1"/>
    <col min="10759" max="10760" width="6.42578125" style="5" bestFit="1" customWidth="1"/>
    <col min="10761" max="10762" width="7.28515625" style="5" bestFit="1" customWidth="1"/>
    <col min="10763" max="10763" width="2.7109375" style="5" customWidth="1"/>
    <col min="10764" max="10764" width="17.42578125" style="5" bestFit="1" customWidth="1"/>
    <col min="10765" max="10765" width="9.140625" style="5"/>
    <col min="10766" max="10766" width="12.85546875" style="5" bestFit="1" customWidth="1"/>
    <col min="10767" max="10767" width="11.140625" style="5" bestFit="1" customWidth="1"/>
    <col min="10768" max="10768" width="2.85546875" style="5" customWidth="1"/>
    <col min="10769" max="10769" width="9.140625" style="5"/>
    <col min="10770" max="10770" width="25.7109375" style="5" bestFit="1" customWidth="1"/>
    <col min="10771" max="10771" width="5.42578125" style="5" bestFit="1" customWidth="1"/>
    <col min="10772" max="10772" width="7.28515625" style="5" bestFit="1" customWidth="1"/>
    <col min="10773" max="10773" width="11.140625" style="5" bestFit="1" customWidth="1"/>
    <col min="10774" max="10774" width="9.140625" style="5"/>
    <col min="10775" max="10775" width="9.7109375" style="5" bestFit="1" customWidth="1"/>
    <col min="10776" max="10776" width="9.5703125" style="5" bestFit="1" customWidth="1"/>
    <col min="10777" max="10777" width="9.7109375" style="5" customWidth="1"/>
    <col min="10778" max="10778" width="9.5703125" style="5" bestFit="1" customWidth="1"/>
    <col min="10779" max="10779" width="67.5703125" style="5" bestFit="1" customWidth="1"/>
    <col min="10780" max="10781" width="5.42578125" style="5" bestFit="1" customWidth="1"/>
    <col min="10782" max="10782" width="42.28515625" style="5" customWidth="1"/>
    <col min="10783" max="10783" width="16.7109375" style="5" bestFit="1" customWidth="1"/>
    <col min="10784" max="11010" width="9.140625" style="5"/>
    <col min="11011" max="11011" width="61.140625" style="5" bestFit="1" customWidth="1"/>
    <col min="11012" max="11012" width="8.5703125" style="5" bestFit="1" customWidth="1"/>
    <col min="11013" max="11014" width="5.42578125" style="5" bestFit="1" customWidth="1"/>
    <col min="11015" max="11016" width="6.42578125" style="5" bestFit="1" customWidth="1"/>
    <col min="11017" max="11018" width="7.28515625" style="5" bestFit="1" customWidth="1"/>
    <col min="11019" max="11019" width="2.7109375" style="5" customWidth="1"/>
    <col min="11020" max="11020" width="17.42578125" style="5" bestFit="1" customWidth="1"/>
    <col min="11021" max="11021" width="9.140625" style="5"/>
    <col min="11022" max="11022" width="12.85546875" style="5" bestFit="1" customWidth="1"/>
    <col min="11023" max="11023" width="11.140625" style="5" bestFit="1" customWidth="1"/>
    <col min="11024" max="11024" width="2.85546875" style="5" customWidth="1"/>
    <col min="11025" max="11025" width="9.140625" style="5"/>
    <col min="11026" max="11026" width="25.7109375" style="5" bestFit="1" customWidth="1"/>
    <col min="11027" max="11027" width="5.42578125" style="5" bestFit="1" customWidth="1"/>
    <col min="11028" max="11028" width="7.28515625" style="5" bestFit="1" customWidth="1"/>
    <col min="11029" max="11029" width="11.140625" style="5" bestFit="1" customWidth="1"/>
    <col min="11030" max="11030" width="9.140625" style="5"/>
    <col min="11031" max="11031" width="9.7109375" style="5" bestFit="1" customWidth="1"/>
    <col min="11032" max="11032" width="9.5703125" style="5" bestFit="1" customWidth="1"/>
    <col min="11033" max="11033" width="9.7109375" style="5" customWidth="1"/>
    <col min="11034" max="11034" width="9.5703125" style="5" bestFit="1" customWidth="1"/>
    <col min="11035" max="11035" width="67.5703125" style="5" bestFit="1" customWidth="1"/>
    <col min="11036" max="11037" width="5.42578125" style="5" bestFit="1" customWidth="1"/>
    <col min="11038" max="11038" width="42.28515625" style="5" customWidth="1"/>
    <col min="11039" max="11039" width="16.7109375" style="5" bestFit="1" customWidth="1"/>
    <col min="11040" max="11266" width="9.140625" style="5"/>
    <col min="11267" max="11267" width="61.140625" style="5" bestFit="1" customWidth="1"/>
    <col min="11268" max="11268" width="8.5703125" style="5" bestFit="1" customWidth="1"/>
    <col min="11269" max="11270" width="5.42578125" style="5" bestFit="1" customWidth="1"/>
    <col min="11271" max="11272" width="6.42578125" style="5" bestFit="1" customWidth="1"/>
    <col min="11273" max="11274" width="7.28515625" style="5" bestFit="1" customWidth="1"/>
    <col min="11275" max="11275" width="2.7109375" style="5" customWidth="1"/>
    <col min="11276" max="11276" width="17.42578125" style="5" bestFit="1" customWidth="1"/>
    <col min="11277" max="11277" width="9.140625" style="5"/>
    <col min="11278" max="11278" width="12.85546875" style="5" bestFit="1" customWidth="1"/>
    <col min="11279" max="11279" width="11.140625" style="5" bestFit="1" customWidth="1"/>
    <col min="11280" max="11280" width="2.85546875" style="5" customWidth="1"/>
    <col min="11281" max="11281" width="9.140625" style="5"/>
    <col min="11282" max="11282" width="25.7109375" style="5" bestFit="1" customWidth="1"/>
    <col min="11283" max="11283" width="5.42578125" style="5" bestFit="1" customWidth="1"/>
    <col min="11284" max="11284" width="7.28515625" style="5" bestFit="1" customWidth="1"/>
    <col min="11285" max="11285" width="11.140625" style="5" bestFit="1" customWidth="1"/>
    <col min="11286" max="11286" width="9.140625" style="5"/>
    <col min="11287" max="11287" width="9.7109375" style="5" bestFit="1" customWidth="1"/>
    <col min="11288" max="11288" width="9.5703125" style="5" bestFit="1" customWidth="1"/>
    <col min="11289" max="11289" width="9.7109375" style="5" customWidth="1"/>
    <col min="11290" max="11290" width="9.5703125" style="5" bestFit="1" customWidth="1"/>
    <col min="11291" max="11291" width="67.5703125" style="5" bestFit="1" customWidth="1"/>
    <col min="11292" max="11293" width="5.42578125" style="5" bestFit="1" customWidth="1"/>
    <col min="11294" max="11294" width="42.28515625" style="5" customWidth="1"/>
    <col min="11295" max="11295" width="16.7109375" style="5" bestFit="1" customWidth="1"/>
    <col min="11296" max="11522" width="9.140625" style="5"/>
    <col min="11523" max="11523" width="61.140625" style="5" bestFit="1" customWidth="1"/>
    <col min="11524" max="11524" width="8.5703125" style="5" bestFit="1" customWidth="1"/>
    <col min="11525" max="11526" width="5.42578125" style="5" bestFit="1" customWidth="1"/>
    <col min="11527" max="11528" width="6.42578125" style="5" bestFit="1" customWidth="1"/>
    <col min="11529" max="11530" width="7.28515625" style="5" bestFit="1" customWidth="1"/>
    <col min="11531" max="11531" width="2.7109375" style="5" customWidth="1"/>
    <col min="11532" max="11532" width="17.42578125" style="5" bestFit="1" customWidth="1"/>
    <col min="11533" max="11533" width="9.140625" style="5"/>
    <col min="11534" max="11534" width="12.85546875" style="5" bestFit="1" customWidth="1"/>
    <col min="11535" max="11535" width="11.140625" style="5" bestFit="1" customWidth="1"/>
    <col min="11536" max="11536" width="2.85546875" style="5" customWidth="1"/>
    <col min="11537" max="11537" width="9.140625" style="5"/>
    <col min="11538" max="11538" width="25.7109375" style="5" bestFit="1" customWidth="1"/>
    <col min="11539" max="11539" width="5.42578125" style="5" bestFit="1" customWidth="1"/>
    <col min="11540" max="11540" width="7.28515625" style="5" bestFit="1" customWidth="1"/>
    <col min="11541" max="11541" width="11.140625" style="5" bestFit="1" customWidth="1"/>
    <col min="11542" max="11542" width="9.140625" style="5"/>
    <col min="11543" max="11543" width="9.7109375" style="5" bestFit="1" customWidth="1"/>
    <col min="11544" max="11544" width="9.5703125" style="5" bestFit="1" customWidth="1"/>
    <col min="11545" max="11545" width="9.7109375" style="5" customWidth="1"/>
    <col min="11546" max="11546" width="9.5703125" style="5" bestFit="1" customWidth="1"/>
    <col min="11547" max="11547" width="67.5703125" style="5" bestFit="1" customWidth="1"/>
    <col min="11548" max="11549" width="5.42578125" style="5" bestFit="1" customWidth="1"/>
    <col min="11550" max="11550" width="42.28515625" style="5" customWidth="1"/>
    <col min="11551" max="11551" width="16.7109375" style="5" bestFit="1" customWidth="1"/>
    <col min="11552" max="11778" width="9.140625" style="5"/>
    <col min="11779" max="11779" width="61.140625" style="5" bestFit="1" customWidth="1"/>
    <col min="11780" max="11780" width="8.5703125" style="5" bestFit="1" customWidth="1"/>
    <col min="11781" max="11782" width="5.42578125" style="5" bestFit="1" customWidth="1"/>
    <col min="11783" max="11784" width="6.42578125" style="5" bestFit="1" customWidth="1"/>
    <col min="11785" max="11786" width="7.28515625" style="5" bestFit="1" customWidth="1"/>
    <col min="11787" max="11787" width="2.7109375" style="5" customWidth="1"/>
    <col min="11788" max="11788" width="17.42578125" style="5" bestFit="1" customWidth="1"/>
    <col min="11789" max="11789" width="9.140625" style="5"/>
    <col min="11790" max="11790" width="12.85546875" style="5" bestFit="1" customWidth="1"/>
    <col min="11791" max="11791" width="11.140625" style="5" bestFit="1" customWidth="1"/>
    <col min="11792" max="11792" width="2.85546875" style="5" customWidth="1"/>
    <col min="11793" max="11793" width="9.140625" style="5"/>
    <col min="11794" max="11794" width="25.7109375" style="5" bestFit="1" customWidth="1"/>
    <col min="11795" max="11795" width="5.42578125" style="5" bestFit="1" customWidth="1"/>
    <col min="11796" max="11796" width="7.28515625" style="5" bestFit="1" customWidth="1"/>
    <col min="11797" max="11797" width="11.140625" style="5" bestFit="1" customWidth="1"/>
    <col min="11798" max="11798" width="9.140625" style="5"/>
    <col min="11799" max="11799" width="9.7109375" style="5" bestFit="1" customWidth="1"/>
    <col min="11800" max="11800" width="9.5703125" style="5" bestFit="1" customWidth="1"/>
    <col min="11801" max="11801" width="9.7109375" style="5" customWidth="1"/>
    <col min="11802" max="11802" width="9.5703125" style="5" bestFit="1" customWidth="1"/>
    <col min="11803" max="11803" width="67.5703125" style="5" bestFit="1" customWidth="1"/>
    <col min="11804" max="11805" width="5.42578125" style="5" bestFit="1" customWidth="1"/>
    <col min="11806" max="11806" width="42.28515625" style="5" customWidth="1"/>
    <col min="11807" max="11807" width="16.7109375" style="5" bestFit="1" customWidth="1"/>
    <col min="11808" max="12034" width="9.140625" style="5"/>
    <col min="12035" max="12035" width="61.140625" style="5" bestFit="1" customWidth="1"/>
    <col min="12036" max="12036" width="8.5703125" style="5" bestFit="1" customWidth="1"/>
    <col min="12037" max="12038" width="5.42578125" style="5" bestFit="1" customWidth="1"/>
    <col min="12039" max="12040" width="6.42578125" style="5" bestFit="1" customWidth="1"/>
    <col min="12041" max="12042" width="7.28515625" style="5" bestFit="1" customWidth="1"/>
    <col min="12043" max="12043" width="2.7109375" style="5" customWidth="1"/>
    <col min="12044" max="12044" width="17.42578125" style="5" bestFit="1" customWidth="1"/>
    <col min="12045" max="12045" width="9.140625" style="5"/>
    <col min="12046" max="12046" width="12.85546875" style="5" bestFit="1" customWidth="1"/>
    <col min="12047" max="12047" width="11.140625" style="5" bestFit="1" customWidth="1"/>
    <col min="12048" max="12048" width="2.85546875" style="5" customWidth="1"/>
    <col min="12049" max="12049" width="9.140625" style="5"/>
    <col min="12050" max="12050" width="25.7109375" style="5" bestFit="1" customWidth="1"/>
    <col min="12051" max="12051" width="5.42578125" style="5" bestFit="1" customWidth="1"/>
    <col min="12052" max="12052" width="7.28515625" style="5" bestFit="1" customWidth="1"/>
    <col min="12053" max="12053" width="11.140625" style="5" bestFit="1" customWidth="1"/>
    <col min="12054" max="12054" width="9.140625" style="5"/>
    <col min="12055" max="12055" width="9.7109375" style="5" bestFit="1" customWidth="1"/>
    <col min="12056" max="12056" width="9.5703125" style="5" bestFit="1" customWidth="1"/>
    <col min="12057" max="12057" width="9.7109375" style="5" customWidth="1"/>
    <col min="12058" max="12058" width="9.5703125" style="5" bestFit="1" customWidth="1"/>
    <col min="12059" max="12059" width="67.5703125" style="5" bestFit="1" customWidth="1"/>
    <col min="12060" max="12061" width="5.42578125" style="5" bestFit="1" customWidth="1"/>
    <col min="12062" max="12062" width="42.28515625" style="5" customWidth="1"/>
    <col min="12063" max="12063" width="16.7109375" style="5" bestFit="1" customWidth="1"/>
    <col min="12064" max="12290" width="9.140625" style="5"/>
    <col min="12291" max="12291" width="61.140625" style="5" bestFit="1" customWidth="1"/>
    <col min="12292" max="12292" width="8.5703125" style="5" bestFit="1" customWidth="1"/>
    <col min="12293" max="12294" width="5.42578125" style="5" bestFit="1" customWidth="1"/>
    <col min="12295" max="12296" width="6.42578125" style="5" bestFit="1" customWidth="1"/>
    <col min="12297" max="12298" width="7.28515625" style="5" bestFit="1" customWidth="1"/>
    <col min="12299" max="12299" width="2.7109375" style="5" customWidth="1"/>
    <col min="12300" max="12300" width="17.42578125" style="5" bestFit="1" customWidth="1"/>
    <col min="12301" max="12301" width="9.140625" style="5"/>
    <col min="12302" max="12302" width="12.85546875" style="5" bestFit="1" customWidth="1"/>
    <col min="12303" max="12303" width="11.140625" style="5" bestFit="1" customWidth="1"/>
    <col min="12304" max="12304" width="2.85546875" style="5" customWidth="1"/>
    <col min="12305" max="12305" width="9.140625" style="5"/>
    <col min="12306" max="12306" width="25.7109375" style="5" bestFit="1" customWidth="1"/>
    <col min="12307" max="12307" width="5.42578125" style="5" bestFit="1" customWidth="1"/>
    <col min="12308" max="12308" width="7.28515625" style="5" bestFit="1" customWidth="1"/>
    <col min="12309" max="12309" width="11.140625" style="5" bestFit="1" customWidth="1"/>
    <col min="12310" max="12310" width="9.140625" style="5"/>
    <col min="12311" max="12311" width="9.7109375" style="5" bestFit="1" customWidth="1"/>
    <col min="12312" max="12312" width="9.5703125" style="5" bestFit="1" customWidth="1"/>
    <col min="12313" max="12313" width="9.7109375" style="5" customWidth="1"/>
    <col min="12314" max="12314" width="9.5703125" style="5" bestFit="1" customWidth="1"/>
    <col min="12315" max="12315" width="67.5703125" style="5" bestFit="1" customWidth="1"/>
    <col min="12316" max="12317" width="5.42578125" style="5" bestFit="1" customWidth="1"/>
    <col min="12318" max="12318" width="42.28515625" style="5" customWidth="1"/>
    <col min="12319" max="12319" width="16.7109375" style="5" bestFit="1" customWidth="1"/>
    <col min="12320" max="12546" width="9.140625" style="5"/>
    <col min="12547" max="12547" width="61.140625" style="5" bestFit="1" customWidth="1"/>
    <col min="12548" max="12548" width="8.5703125" style="5" bestFit="1" customWidth="1"/>
    <col min="12549" max="12550" width="5.42578125" style="5" bestFit="1" customWidth="1"/>
    <col min="12551" max="12552" width="6.42578125" style="5" bestFit="1" customWidth="1"/>
    <col min="12553" max="12554" width="7.28515625" style="5" bestFit="1" customWidth="1"/>
    <col min="12555" max="12555" width="2.7109375" style="5" customWidth="1"/>
    <col min="12556" max="12556" width="17.42578125" style="5" bestFit="1" customWidth="1"/>
    <col min="12557" max="12557" width="9.140625" style="5"/>
    <col min="12558" max="12558" width="12.85546875" style="5" bestFit="1" customWidth="1"/>
    <col min="12559" max="12559" width="11.140625" style="5" bestFit="1" customWidth="1"/>
    <col min="12560" max="12560" width="2.85546875" style="5" customWidth="1"/>
    <col min="12561" max="12561" width="9.140625" style="5"/>
    <col min="12562" max="12562" width="25.7109375" style="5" bestFit="1" customWidth="1"/>
    <col min="12563" max="12563" width="5.42578125" style="5" bestFit="1" customWidth="1"/>
    <col min="12564" max="12564" width="7.28515625" style="5" bestFit="1" customWidth="1"/>
    <col min="12565" max="12565" width="11.140625" style="5" bestFit="1" customWidth="1"/>
    <col min="12566" max="12566" width="9.140625" style="5"/>
    <col min="12567" max="12567" width="9.7109375" style="5" bestFit="1" customWidth="1"/>
    <col min="12568" max="12568" width="9.5703125" style="5" bestFit="1" customWidth="1"/>
    <col min="12569" max="12569" width="9.7109375" style="5" customWidth="1"/>
    <col min="12570" max="12570" width="9.5703125" style="5" bestFit="1" customWidth="1"/>
    <col min="12571" max="12571" width="67.5703125" style="5" bestFit="1" customWidth="1"/>
    <col min="12572" max="12573" width="5.42578125" style="5" bestFit="1" customWidth="1"/>
    <col min="12574" max="12574" width="42.28515625" style="5" customWidth="1"/>
    <col min="12575" max="12575" width="16.7109375" style="5" bestFit="1" customWidth="1"/>
    <col min="12576" max="12802" width="9.140625" style="5"/>
    <col min="12803" max="12803" width="61.140625" style="5" bestFit="1" customWidth="1"/>
    <col min="12804" max="12804" width="8.5703125" style="5" bestFit="1" customWidth="1"/>
    <col min="12805" max="12806" width="5.42578125" style="5" bestFit="1" customWidth="1"/>
    <col min="12807" max="12808" width="6.42578125" style="5" bestFit="1" customWidth="1"/>
    <col min="12809" max="12810" width="7.28515625" style="5" bestFit="1" customWidth="1"/>
    <col min="12811" max="12811" width="2.7109375" style="5" customWidth="1"/>
    <col min="12812" max="12812" width="17.42578125" style="5" bestFit="1" customWidth="1"/>
    <col min="12813" max="12813" width="9.140625" style="5"/>
    <col min="12814" max="12814" width="12.85546875" style="5" bestFit="1" customWidth="1"/>
    <col min="12815" max="12815" width="11.140625" style="5" bestFit="1" customWidth="1"/>
    <col min="12816" max="12816" width="2.85546875" style="5" customWidth="1"/>
    <col min="12817" max="12817" width="9.140625" style="5"/>
    <col min="12818" max="12818" width="25.7109375" style="5" bestFit="1" customWidth="1"/>
    <col min="12819" max="12819" width="5.42578125" style="5" bestFit="1" customWidth="1"/>
    <col min="12820" max="12820" width="7.28515625" style="5" bestFit="1" customWidth="1"/>
    <col min="12821" max="12821" width="11.140625" style="5" bestFit="1" customWidth="1"/>
    <col min="12822" max="12822" width="9.140625" style="5"/>
    <col min="12823" max="12823" width="9.7109375" style="5" bestFit="1" customWidth="1"/>
    <col min="12824" max="12824" width="9.5703125" style="5" bestFit="1" customWidth="1"/>
    <col min="12825" max="12825" width="9.7109375" style="5" customWidth="1"/>
    <col min="12826" max="12826" width="9.5703125" style="5" bestFit="1" customWidth="1"/>
    <col min="12827" max="12827" width="67.5703125" style="5" bestFit="1" customWidth="1"/>
    <col min="12828" max="12829" width="5.42578125" style="5" bestFit="1" customWidth="1"/>
    <col min="12830" max="12830" width="42.28515625" style="5" customWidth="1"/>
    <col min="12831" max="12831" width="16.7109375" style="5" bestFit="1" customWidth="1"/>
    <col min="12832" max="13058" width="9.140625" style="5"/>
    <col min="13059" max="13059" width="61.140625" style="5" bestFit="1" customWidth="1"/>
    <col min="13060" max="13060" width="8.5703125" style="5" bestFit="1" customWidth="1"/>
    <col min="13061" max="13062" width="5.42578125" style="5" bestFit="1" customWidth="1"/>
    <col min="13063" max="13064" width="6.42578125" style="5" bestFit="1" customWidth="1"/>
    <col min="13065" max="13066" width="7.28515625" style="5" bestFit="1" customWidth="1"/>
    <col min="13067" max="13067" width="2.7109375" style="5" customWidth="1"/>
    <col min="13068" max="13068" width="17.42578125" style="5" bestFit="1" customWidth="1"/>
    <col min="13069" max="13069" width="9.140625" style="5"/>
    <col min="13070" max="13070" width="12.85546875" style="5" bestFit="1" customWidth="1"/>
    <col min="13071" max="13071" width="11.140625" style="5" bestFit="1" customWidth="1"/>
    <col min="13072" max="13072" width="2.85546875" style="5" customWidth="1"/>
    <col min="13073" max="13073" width="9.140625" style="5"/>
    <col min="13074" max="13074" width="25.7109375" style="5" bestFit="1" customWidth="1"/>
    <col min="13075" max="13075" width="5.42578125" style="5" bestFit="1" customWidth="1"/>
    <col min="13076" max="13076" width="7.28515625" style="5" bestFit="1" customWidth="1"/>
    <col min="13077" max="13077" width="11.140625" style="5" bestFit="1" customWidth="1"/>
    <col min="13078" max="13078" width="9.140625" style="5"/>
    <col min="13079" max="13079" width="9.7109375" style="5" bestFit="1" customWidth="1"/>
    <col min="13080" max="13080" width="9.5703125" style="5" bestFit="1" customWidth="1"/>
    <col min="13081" max="13081" width="9.7109375" style="5" customWidth="1"/>
    <col min="13082" max="13082" width="9.5703125" style="5" bestFit="1" customWidth="1"/>
    <col min="13083" max="13083" width="67.5703125" style="5" bestFit="1" customWidth="1"/>
    <col min="13084" max="13085" width="5.42578125" style="5" bestFit="1" customWidth="1"/>
    <col min="13086" max="13086" width="42.28515625" style="5" customWidth="1"/>
    <col min="13087" max="13087" width="16.7109375" style="5" bestFit="1" customWidth="1"/>
    <col min="13088" max="13314" width="9.140625" style="5"/>
    <col min="13315" max="13315" width="61.140625" style="5" bestFit="1" customWidth="1"/>
    <col min="13316" max="13316" width="8.5703125" style="5" bestFit="1" customWidth="1"/>
    <col min="13317" max="13318" width="5.42578125" style="5" bestFit="1" customWidth="1"/>
    <col min="13319" max="13320" width="6.42578125" style="5" bestFit="1" customWidth="1"/>
    <col min="13321" max="13322" width="7.28515625" style="5" bestFit="1" customWidth="1"/>
    <col min="13323" max="13323" width="2.7109375" style="5" customWidth="1"/>
    <col min="13324" max="13324" width="17.42578125" style="5" bestFit="1" customWidth="1"/>
    <col min="13325" max="13325" width="9.140625" style="5"/>
    <col min="13326" max="13326" width="12.85546875" style="5" bestFit="1" customWidth="1"/>
    <col min="13327" max="13327" width="11.140625" style="5" bestFit="1" customWidth="1"/>
    <col min="13328" max="13328" width="2.85546875" style="5" customWidth="1"/>
    <col min="13329" max="13329" width="9.140625" style="5"/>
    <col min="13330" max="13330" width="25.7109375" style="5" bestFit="1" customWidth="1"/>
    <col min="13331" max="13331" width="5.42578125" style="5" bestFit="1" customWidth="1"/>
    <col min="13332" max="13332" width="7.28515625" style="5" bestFit="1" customWidth="1"/>
    <col min="13333" max="13333" width="11.140625" style="5" bestFit="1" customWidth="1"/>
    <col min="13334" max="13334" width="9.140625" style="5"/>
    <col min="13335" max="13335" width="9.7109375" style="5" bestFit="1" customWidth="1"/>
    <col min="13336" max="13336" width="9.5703125" style="5" bestFit="1" customWidth="1"/>
    <col min="13337" max="13337" width="9.7109375" style="5" customWidth="1"/>
    <col min="13338" max="13338" width="9.5703125" style="5" bestFit="1" customWidth="1"/>
    <col min="13339" max="13339" width="67.5703125" style="5" bestFit="1" customWidth="1"/>
    <col min="13340" max="13341" width="5.42578125" style="5" bestFit="1" customWidth="1"/>
    <col min="13342" max="13342" width="42.28515625" style="5" customWidth="1"/>
    <col min="13343" max="13343" width="16.7109375" style="5" bestFit="1" customWidth="1"/>
    <col min="13344" max="13570" width="9.140625" style="5"/>
    <col min="13571" max="13571" width="61.140625" style="5" bestFit="1" customWidth="1"/>
    <col min="13572" max="13572" width="8.5703125" style="5" bestFit="1" customWidth="1"/>
    <col min="13573" max="13574" width="5.42578125" style="5" bestFit="1" customWidth="1"/>
    <col min="13575" max="13576" width="6.42578125" style="5" bestFit="1" customWidth="1"/>
    <col min="13577" max="13578" width="7.28515625" style="5" bestFit="1" customWidth="1"/>
    <col min="13579" max="13579" width="2.7109375" style="5" customWidth="1"/>
    <col min="13580" max="13580" width="17.42578125" style="5" bestFit="1" customWidth="1"/>
    <col min="13581" max="13581" width="9.140625" style="5"/>
    <col min="13582" max="13582" width="12.85546875" style="5" bestFit="1" customWidth="1"/>
    <col min="13583" max="13583" width="11.140625" style="5" bestFit="1" customWidth="1"/>
    <col min="13584" max="13584" width="2.85546875" style="5" customWidth="1"/>
    <col min="13585" max="13585" width="9.140625" style="5"/>
    <col min="13586" max="13586" width="25.7109375" style="5" bestFit="1" customWidth="1"/>
    <col min="13587" max="13587" width="5.42578125" style="5" bestFit="1" customWidth="1"/>
    <col min="13588" max="13588" width="7.28515625" style="5" bestFit="1" customWidth="1"/>
    <col min="13589" max="13589" width="11.140625" style="5" bestFit="1" customWidth="1"/>
    <col min="13590" max="13590" width="9.140625" style="5"/>
    <col min="13591" max="13591" width="9.7109375" style="5" bestFit="1" customWidth="1"/>
    <col min="13592" max="13592" width="9.5703125" style="5" bestFit="1" customWidth="1"/>
    <col min="13593" max="13593" width="9.7109375" style="5" customWidth="1"/>
    <col min="13594" max="13594" width="9.5703125" style="5" bestFit="1" customWidth="1"/>
    <col min="13595" max="13595" width="67.5703125" style="5" bestFit="1" customWidth="1"/>
    <col min="13596" max="13597" width="5.42578125" style="5" bestFit="1" customWidth="1"/>
    <col min="13598" max="13598" width="42.28515625" style="5" customWidth="1"/>
    <col min="13599" max="13599" width="16.7109375" style="5" bestFit="1" customWidth="1"/>
    <col min="13600" max="13826" width="9.140625" style="5"/>
    <col min="13827" max="13827" width="61.140625" style="5" bestFit="1" customWidth="1"/>
    <col min="13828" max="13828" width="8.5703125" style="5" bestFit="1" customWidth="1"/>
    <col min="13829" max="13830" width="5.42578125" style="5" bestFit="1" customWidth="1"/>
    <col min="13831" max="13832" width="6.42578125" style="5" bestFit="1" customWidth="1"/>
    <col min="13833" max="13834" width="7.28515625" style="5" bestFit="1" customWidth="1"/>
    <col min="13835" max="13835" width="2.7109375" style="5" customWidth="1"/>
    <col min="13836" max="13836" width="17.42578125" style="5" bestFit="1" customWidth="1"/>
    <col min="13837" max="13837" width="9.140625" style="5"/>
    <col min="13838" max="13838" width="12.85546875" style="5" bestFit="1" customWidth="1"/>
    <col min="13839" max="13839" width="11.140625" style="5" bestFit="1" customWidth="1"/>
    <col min="13840" max="13840" width="2.85546875" style="5" customWidth="1"/>
    <col min="13841" max="13841" width="9.140625" style="5"/>
    <col min="13842" max="13842" width="25.7109375" style="5" bestFit="1" customWidth="1"/>
    <col min="13843" max="13843" width="5.42578125" style="5" bestFit="1" customWidth="1"/>
    <col min="13844" max="13844" width="7.28515625" style="5" bestFit="1" customWidth="1"/>
    <col min="13845" max="13845" width="11.140625" style="5" bestFit="1" customWidth="1"/>
    <col min="13846" max="13846" width="9.140625" style="5"/>
    <col min="13847" max="13847" width="9.7109375" style="5" bestFit="1" customWidth="1"/>
    <col min="13848" max="13848" width="9.5703125" style="5" bestFit="1" customWidth="1"/>
    <col min="13849" max="13849" width="9.7109375" style="5" customWidth="1"/>
    <col min="13850" max="13850" width="9.5703125" style="5" bestFit="1" customWidth="1"/>
    <col min="13851" max="13851" width="67.5703125" style="5" bestFit="1" customWidth="1"/>
    <col min="13852" max="13853" width="5.42578125" style="5" bestFit="1" customWidth="1"/>
    <col min="13854" max="13854" width="42.28515625" style="5" customWidth="1"/>
    <col min="13855" max="13855" width="16.7109375" style="5" bestFit="1" customWidth="1"/>
    <col min="13856" max="14082" width="9.140625" style="5"/>
    <col min="14083" max="14083" width="61.140625" style="5" bestFit="1" customWidth="1"/>
    <col min="14084" max="14084" width="8.5703125" style="5" bestFit="1" customWidth="1"/>
    <col min="14085" max="14086" width="5.42578125" style="5" bestFit="1" customWidth="1"/>
    <col min="14087" max="14088" width="6.42578125" style="5" bestFit="1" customWidth="1"/>
    <col min="14089" max="14090" width="7.28515625" style="5" bestFit="1" customWidth="1"/>
    <col min="14091" max="14091" width="2.7109375" style="5" customWidth="1"/>
    <col min="14092" max="14092" width="17.42578125" style="5" bestFit="1" customWidth="1"/>
    <col min="14093" max="14093" width="9.140625" style="5"/>
    <col min="14094" max="14094" width="12.85546875" style="5" bestFit="1" customWidth="1"/>
    <col min="14095" max="14095" width="11.140625" style="5" bestFit="1" customWidth="1"/>
    <col min="14096" max="14096" width="2.85546875" style="5" customWidth="1"/>
    <col min="14097" max="14097" width="9.140625" style="5"/>
    <col min="14098" max="14098" width="25.7109375" style="5" bestFit="1" customWidth="1"/>
    <col min="14099" max="14099" width="5.42578125" style="5" bestFit="1" customWidth="1"/>
    <col min="14100" max="14100" width="7.28515625" style="5" bestFit="1" customWidth="1"/>
    <col min="14101" max="14101" width="11.140625" style="5" bestFit="1" customWidth="1"/>
    <col min="14102" max="14102" width="9.140625" style="5"/>
    <col min="14103" max="14103" width="9.7109375" style="5" bestFit="1" customWidth="1"/>
    <col min="14104" max="14104" width="9.5703125" style="5" bestFit="1" customWidth="1"/>
    <col min="14105" max="14105" width="9.7109375" style="5" customWidth="1"/>
    <col min="14106" max="14106" width="9.5703125" style="5" bestFit="1" customWidth="1"/>
    <col min="14107" max="14107" width="67.5703125" style="5" bestFit="1" customWidth="1"/>
    <col min="14108" max="14109" width="5.42578125" style="5" bestFit="1" customWidth="1"/>
    <col min="14110" max="14110" width="42.28515625" style="5" customWidth="1"/>
    <col min="14111" max="14111" width="16.7109375" style="5" bestFit="1" customWidth="1"/>
    <col min="14112" max="14338" width="9.140625" style="5"/>
    <col min="14339" max="14339" width="61.140625" style="5" bestFit="1" customWidth="1"/>
    <col min="14340" max="14340" width="8.5703125" style="5" bestFit="1" customWidth="1"/>
    <col min="14341" max="14342" width="5.42578125" style="5" bestFit="1" customWidth="1"/>
    <col min="14343" max="14344" width="6.42578125" style="5" bestFit="1" customWidth="1"/>
    <col min="14345" max="14346" width="7.28515625" style="5" bestFit="1" customWidth="1"/>
    <col min="14347" max="14347" width="2.7109375" style="5" customWidth="1"/>
    <col min="14348" max="14348" width="17.42578125" style="5" bestFit="1" customWidth="1"/>
    <col min="14349" max="14349" width="9.140625" style="5"/>
    <col min="14350" max="14350" width="12.85546875" style="5" bestFit="1" customWidth="1"/>
    <col min="14351" max="14351" width="11.140625" style="5" bestFit="1" customWidth="1"/>
    <col min="14352" max="14352" width="2.85546875" style="5" customWidth="1"/>
    <col min="14353" max="14353" width="9.140625" style="5"/>
    <col min="14354" max="14354" width="25.7109375" style="5" bestFit="1" customWidth="1"/>
    <col min="14355" max="14355" width="5.42578125" style="5" bestFit="1" customWidth="1"/>
    <col min="14356" max="14356" width="7.28515625" style="5" bestFit="1" customWidth="1"/>
    <col min="14357" max="14357" width="11.140625" style="5" bestFit="1" customWidth="1"/>
    <col min="14358" max="14358" width="9.140625" style="5"/>
    <col min="14359" max="14359" width="9.7109375" style="5" bestFit="1" customWidth="1"/>
    <col min="14360" max="14360" width="9.5703125" style="5" bestFit="1" customWidth="1"/>
    <col min="14361" max="14361" width="9.7109375" style="5" customWidth="1"/>
    <col min="14362" max="14362" width="9.5703125" style="5" bestFit="1" customWidth="1"/>
    <col min="14363" max="14363" width="67.5703125" style="5" bestFit="1" customWidth="1"/>
    <col min="14364" max="14365" width="5.42578125" style="5" bestFit="1" customWidth="1"/>
    <col min="14366" max="14366" width="42.28515625" style="5" customWidth="1"/>
    <col min="14367" max="14367" width="16.7109375" style="5" bestFit="1" customWidth="1"/>
    <col min="14368" max="14594" width="9.140625" style="5"/>
    <col min="14595" max="14595" width="61.140625" style="5" bestFit="1" customWidth="1"/>
    <col min="14596" max="14596" width="8.5703125" style="5" bestFit="1" customWidth="1"/>
    <col min="14597" max="14598" width="5.42578125" style="5" bestFit="1" customWidth="1"/>
    <col min="14599" max="14600" width="6.42578125" style="5" bestFit="1" customWidth="1"/>
    <col min="14601" max="14602" width="7.28515625" style="5" bestFit="1" customWidth="1"/>
    <col min="14603" max="14603" width="2.7109375" style="5" customWidth="1"/>
    <col min="14604" max="14604" width="17.42578125" style="5" bestFit="1" customWidth="1"/>
    <col min="14605" max="14605" width="9.140625" style="5"/>
    <col min="14606" max="14606" width="12.85546875" style="5" bestFit="1" customWidth="1"/>
    <col min="14607" max="14607" width="11.140625" style="5" bestFit="1" customWidth="1"/>
    <col min="14608" max="14608" width="2.85546875" style="5" customWidth="1"/>
    <col min="14609" max="14609" width="9.140625" style="5"/>
    <col min="14610" max="14610" width="25.7109375" style="5" bestFit="1" customWidth="1"/>
    <col min="14611" max="14611" width="5.42578125" style="5" bestFit="1" customWidth="1"/>
    <col min="14612" max="14612" width="7.28515625" style="5" bestFit="1" customWidth="1"/>
    <col min="14613" max="14613" width="11.140625" style="5" bestFit="1" customWidth="1"/>
    <col min="14614" max="14614" width="9.140625" style="5"/>
    <col min="14615" max="14615" width="9.7109375" style="5" bestFit="1" customWidth="1"/>
    <col min="14616" max="14616" width="9.5703125" style="5" bestFit="1" customWidth="1"/>
    <col min="14617" max="14617" width="9.7109375" style="5" customWidth="1"/>
    <col min="14618" max="14618" width="9.5703125" style="5" bestFit="1" customWidth="1"/>
    <col min="14619" max="14619" width="67.5703125" style="5" bestFit="1" customWidth="1"/>
    <col min="14620" max="14621" width="5.42578125" style="5" bestFit="1" customWidth="1"/>
    <col min="14622" max="14622" width="42.28515625" style="5" customWidth="1"/>
    <col min="14623" max="14623" width="16.7109375" style="5" bestFit="1" customWidth="1"/>
    <col min="14624" max="14850" width="9.140625" style="5"/>
    <col min="14851" max="14851" width="61.140625" style="5" bestFit="1" customWidth="1"/>
    <col min="14852" max="14852" width="8.5703125" style="5" bestFit="1" customWidth="1"/>
    <col min="14853" max="14854" width="5.42578125" style="5" bestFit="1" customWidth="1"/>
    <col min="14855" max="14856" width="6.42578125" style="5" bestFit="1" customWidth="1"/>
    <col min="14857" max="14858" width="7.28515625" style="5" bestFit="1" customWidth="1"/>
    <col min="14859" max="14859" width="2.7109375" style="5" customWidth="1"/>
    <col min="14860" max="14860" width="17.42578125" style="5" bestFit="1" customWidth="1"/>
    <col min="14861" max="14861" width="9.140625" style="5"/>
    <col min="14862" max="14862" width="12.85546875" style="5" bestFit="1" customWidth="1"/>
    <col min="14863" max="14863" width="11.140625" style="5" bestFit="1" customWidth="1"/>
    <col min="14864" max="14864" width="2.85546875" style="5" customWidth="1"/>
    <col min="14865" max="14865" width="9.140625" style="5"/>
    <col min="14866" max="14866" width="25.7109375" style="5" bestFit="1" customWidth="1"/>
    <col min="14867" max="14867" width="5.42578125" style="5" bestFit="1" customWidth="1"/>
    <col min="14868" max="14868" width="7.28515625" style="5" bestFit="1" customWidth="1"/>
    <col min="14869" max="14869" width="11.140625" style="5" bestFit="1" customWidth="1"/>
    <col min="14870" max="14870" width="9.140625" style="5"/>
    <col min="14871" max="14871" width="9.7109375" style="5" bestFit="1" customWidth="1"/>
    <col min="14872" max="14872" width="9.5703125" style="5" bestFit="1" customWidth="1"/>
    <col min="14873" max="14873" width="9.7109375" style="5" customWidth="1"/>
    <col min="14874" max="14874" width="9.5703125" style="5" bestFit="1" customWidth="1"/>
    <col min="14875" max="14875" width="67.5703125" style="5" bestFit="1" customWidth="1"/>
    <col min="14876" max="14877" width="5.42578125" style="5" bestFit="1" customWidth="1"/>
    <col min="14878" max="14878" width="42.28515625" style="5" customWidth="1"/>
    <col min="14879" max="14879" width="16.7109375" style="5" bestFit="1" customWidth="1"/>
    <col min="14880" max="15106" width="9.140625" style="5"/>
    <col min="15107" max="15107" width="61.140625" style="5" bestFit="1" customWidth="1"/>
    <col min="15108" max="15108" width="8.5703125" style="5" bestFit="1" customWidth="1"/>
    <col min="15109" max="15110" width="5.42578125" style="5" bestFit="1" customWidth="1"/>
    <col min="15111" max="15112" width="6.42578125" style="5" bestFit="1" customWidth="1"/>
    <col min="15113" max="15114" width="7.28515625" style="5" bestFit="1" customWidth="1"/>
    <col min="15115" max="15115" width="2.7109375" style="5" customWidth="1"/>
    <col min="15116" max="15116" width="17.42578125" style="5" bestFit="1" customWidth="1"/>
    <col min="15117" max="15117" width="9.140625" style="5"/>
    <col min="15118" max="15118" width="12.85546875" style="5" bestFit="1" customWidth="1"/>
    <col min="15119" max="15119" width="11.140625" style="5" bestFit="1" customWidth="1"/>
    <col min="15120" max="15120" width="2.85546875" style="5" customWidth="1"/>
    <col min="15121" max="15121" width="9.140625" style="5"/>
    <col min="15122" max="15122" width="25.7109375" style="5" bestFit="1" customWidth="1"/>
    <col min="15123" max="15123" width="5.42578125" style="5" bestFit="1" customWidth="1"/>
    <col min="15124" max="15124" width="7.28515625" style="5" bestFit="1" customWidth="1"/>
    <col min="15125" max="15125" width="11.140625" style="5" bestFit="1" customWidth="1"/>
    <col min="15126" max="15126" width="9.140625" style="5"/>
    <col min="15127" max="15127" width="9.7109375" style="5" bestFit="1" customWidth="1"/>
    <col min="15128" max="15128" width="9.5703125" style="5" bestFit="1" customWidth="1"/>
    <col min="15129" max="15129" width="9.7109375" style="5" customWidth="1"/>
    <col min="15130" max="15130" width="9.5703125" style="5" bestFit="1" customWidth="1"/>
    <col min="15131" max="15131" width="67.5703125" style="5" bestFit="1" customWidth="1"/>
    <col min="15132" max="15133" width="5.42578125" style="5" bestFit="1" customWidth="1"/>
    <col min="15134" max="15134" width="42.28515625" style="5" customWidth="1"/>
    <col min="15135" max="15135" width="16.7109375" style="5" bestFit="1" customWidth="1"/>
    <col min="15136" max="15362" width="9.140625" style="5"/>
    <col min="15363" max="15363" width="61.140625" style="5" bestFit="1" customWidth="1"/>
    <col min="15364" max="15364" width="8.5703125" style="5" bestFit="1" customWidth="1"/>
    <col min="15365" max="15366" width="5.42578125" style="5" bestFit="1" customWidth="1"/>
    <col min="15367" max="15368" width="6.42578125" style="5" bestFit="1" customWidth="1"/>
    <col min="15369" max="15370" width="7.28515625" style="5" bestFit="1" customWidth="1"/>
    <col min="15371" max="15371" width="2.7109375" style="5" customWidth="1"/>
    <col min="15372" max="15372" width="17.42578125" style="5" bestFit="1" customWidth="1"/>
    <col min="15373" max="15373" width="9.140625" style="5"/>
    <col min="15374" max="15374" width="12.85546875" style="5" bestFit="1" customWidth="1"/>
    <col min="15375" max="15375" width="11.140625" style="5" bestFit="1" customWidth="1"/>
    <col min="15376" max="15376" width="2.85546875" style="5" customWidth="1"/>
    <col min="15377" max="15377" width="9.140625" style="5"/>
    <col min="15378" max="15378" width="25.7109375" style="5" bestFit="1" customWidth="1"/>
    <col min="15379" max="15379" width="5.42578125" style="5" bestFit="1" customWidth="1"/>
    <col min="15380" max="15380" width="7.28515625" style="5" bestFit="1" customWidth="1"/>
    <col min="15381" max="15381" width="11.140625" style="5" bestFit="1" customWidth="1"/>
    <col min="15382" max="15382" width="9.140625" style="5"/>
    <col min="15383" max="15383" width="9.7109375" style="5" bestFit="1" customWidth="1"/>
    <col min="15384" max="15384" width="9.5703125" style="5" bestFit="1" customWidth="1"/>
    <col min="15385" max="15385" width="9.7109375" style="5" customWidth="1"/>
    <col min="15386" max="15386" width="9.5703125" style="5" bestFit="1" customWidth="1"/>
    <col min="15387" max="15387" width="67.5703125" style="5" bestFit="1" customWidth="1"/>
    <col min="15388" max="15389" width="5.42578125" style="5" bestFit="1" customWidth="1"/>
    <col min="15390" max="15390" width="42.28515625" style="5" customWidth="1"/>
    <col min="15391" max="15391" width="16.7109375" style="5" bestFit="1" customWidth="1"/>
    <col min="15392" max="15618" width="9.140625" style="5"/>
    <col min="15619" max="15619" width="61.140625" style="5" bestFit="1" customWidth="1"/>
    <col min="15620" max="15620" width="8.5703125" style="5" bestFit="1" customWidth="1"/>
    <col min="15621" max="15622" width="5.42578125" style="5" bestFit="1" customWidth="1"/>
    <col min="15623" max="15624" width="6.42578125" style="5" bestFit="1" customWidth="1"/>
    <col min="15625" max="15626" width="7.28515625" style="5" bestFit="1" customWidth="1"/>
    <col min="15627" max="15627" width="2.7109375" style="5" customWidth="1"/>
    <col min="15628" max="15628" width="17.42578125" style="5" bestFit="1" customWidth="1"/>
    <col min="15629" max="15629" width="9.140625" style="5"/>
    <col min="15630" max="15630" width="12.85546875" style="5" bestFit="1" customWidth="1"/>
    <col min="15631" max="15631" width="11.140625" style="5" bestFit="1" customWidth="1"/>
    <col min="15632" max="15632" width="2.85546875" style="5" customWidth="1"/>
    <col min="15633" max="15633" width="9.140625" style="5"/>
    <col min="15634" max="15634" width="25.7109375" style="5" bestFit="1" customWidth="1"/>
    <col min="15635" max="15635" width="5.42578125" style="5" bestFit="1" customWidth="1"/>
    <col min="15636" max="15636" width="7.28515625" style="5" bestFit="1" customWidth="1"/>
    <col min="15637" max="15637" width="11.140625" style="5" bestFit="1" customWidth="1"/>
    <col min="15638" max="15638" width="9.140625" style="5"/>
    <col min="15639" max="15639" width="9.7109375" style="5" bestFit="1" customWidth="1"/>
    <col min="15640" max="15640" width="9.5703125" style="5" bestFit="1" customWidth="1"/>
    <col min="15641" max="15641" width="9.7109375" style="5" customWidth="1"/>
    <col min="15642" max="15642" width="9.5703125" style="5" bestFit="1" customWidth="1"/>
    <col min="15643" max="15643" width="67.5703125" style="5" bestFit="1" customWidth="1"/>
    <col min="15644" max="15645" width="5.42578125" style="5" bestFit="1" customWidth="1"/>
    <col min="15646" max="15646" width="42.28515625" style="5" customWidth="1"/>
    <col min="15647" max="15647" width="16.7109375" style="5" bestFit="1" customWidth="1"/>
    <col min="15648" max="15874" width="9.140625" style="5"/>
    <col min="15875" max="15875" width="61.140625" style="5" bestFit="1" customWidth="1"/>
    <col min="15876" max="15876" width="8.5703125" style="5" bestFit="1" customWidth="1"/>
    <col min="15877" max="15878" width="5.42578125" style="5" bestFit="1" customWidth="1"/>
    <col min="15879" max="15880" width="6.42578125" style="5" bestFit="1" customWidth="1"/>
    <col min="15881" max="15882" width="7.28515625" style="5" bestFit="1" customWidth="1"/>
    <col min="15883" max="15883" width="2.7109375" style="5" customWidth="1"/>
    <col min="15884" max="15884" width="17.42578125" style="5" bestFit="1" customWidth="1"/>
    <col min="15885" max="15885" width="9.140625" style="5"/>
    <col min="15886" max="15886" width="12.85546875" style="5" bestFit="1" customWidth="1"/>
    <col min="15887" max="15887" width="11.140625" style="5" bestFit="1" customWidth="1"/>
    <col min="15888" max="15888" width="2.85546875" style="5" customWidth="1"/>
    <col min="15889" max="15889" width="9.140625" style="5"/>
    <col min="15890" max="15890" width="25.7109375" style="5" bestFit="1" customWidth="1"/>
    <col min="15891" max="15891" width="5.42578125" style="5" bestFit="1" customWidth="1"/>
    <col min="15892" max="15892" width="7.28515625" style="5" bestFit="1" customWidth="1"/>
    <col min="15893" max="15893" width="11.140625" style="5" bestFit="1" customWidth="1"/>
    <col min="15894" max="15894" width="9.140625" style="5"/>
    <col min="15895" max="15895" width="9.7109375" style="5" bestFit="1" customWidth="1"/>
    <col min="15896" max="15896" width="9.5703125" style="5" bestFit="1" customWidth="1"/>
    <col min="15897" max="15897" width="9.7109375" style="5" customWidth="1"/>
    <col min="15898" max="15898" width="9.5703125" style="5" bestFit="1" customWidth="1"/>
    <col min="15899" max="15899" width="67.5703125" style="5" bestFit="1" customWidth="1"/>
    <col min="15900" max="15901" width="5.42578125" style="5" bestFit="1" customWidth="1"/>
    <col min="15902" max="15902" width="42.28515625" style="5" customWidth="1"/>
    <col min="15903" max="15903" width="16.7109375" style="5" bestFit="1" customWidth="1"/>
    <col min="15904" max="16130" width="9.140625" style="5"/>
    <col min="16131" max="16131" width="61.140625" style="5" bestFit="1" customWidth="1"/>
    <col min="16132" max="16132" width="8.5703125" style="5" bestFit="1" customWidth="1"/>
    <col min="16133" max="16134" width="5.42578125" style="5" bestFit="1" customWidth="1"/>
    <col min="16135" max="16136" width="6.42578125" style="5" bestFit="1" customWidth="1"/>
    <col min="16137" max="16138" width="7.28515625" style="5" bestFit="1" customWidth="1"/>
    <col min="16139" max="16139" width="2.7109375" style="5" customWidth="1"/>
    <col min="16140" max="16140" width="17.42578125" style="5" bestFit="1" customWidth="1"/>
    <col min="16141" max="16141" width="9.140625" style="5"/>
    <col min="16142" max="16142" width="12.85546875" style="5" bestFit="1" customWidth="1"/>
    <col min="16143" max="16143" width="11.140625" style="5" bestFit="1" customWidth="1"/>
    <col min="16144" max="16144" width="2.85546875" style="5" customWidth="1"/>
    <col min="16145" max="16145" width="9.140625" style="5"/>
    <col min="16146" max="16146" width="25.7109375" style="5" bestFit="1" customWidth="1"/>
    <col min="16147" max="16147" width="5.42578125" style="5" bestFit="1" customWidth="1"/>
    <col min="16148" max="16148" width="7.28515625" style="5" bestFit="1" customWidth="1"/>
    <col min="16149" max="16149" width="11.140625" style="5" bestFit="1" customWidth="1"/>
    <col min="16150" max="16150" width="9.140625" style="5"/>
    <col min="16151" max="16151" width="9.7109375" style="5" bestFit="1" customWidth="1"/>
    <col min="16152" max="16152" width="9.5703125" style="5" bestFit="1" customWidth="1"/>
    <col min="16153" max="16153" width="9.7109375" style="5" customWidth="1"/>
    <col min="16154" max="16154" width="9.5703125" style="5" bestFit="1" customWidth="1"/>
    <col min="16155" max="16155" width="67.5703125" style="5" bestFit="1" customWidth="1"/>
    <col min="16156" max="16157" width="5.42578125" style="5" bestFit="1" customWidth="1"/>
    <col min="16158" max="16158" width="42.28515625" style="5" customWidth="1"/>
    <col min="16159" max="16159" width="16.7109375" style="5" bestFit="1" customWidth="1"/>
    <col min="16160" max="16384" width="9.140625" style="5"/>
  </cols>
  <sheetData>
    <row r="1" spans="1:47" ht="24">
      <c r="A1" s="17" t="s">
        <v>58</v>
      </c>
      <c r="B1" s="18"/>
      <c r="C1" s="17"/>
      <c r="D1" s="19"/>
      <c r="E1" s="19"/>
      <c r="F1" s="19"/>
      <c r="G1" s="19"/>
      <c r="H1" s="19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</row>
    <row r="2" spans="1:47" ht="24">
      <c r="A2" s="19"/>
      <c r="B2" s="18"/>
      <c r="C2" s="17"/>
      <c r="D2" s="19"/>
      <c r="E2" s="19"/>
      <c r="F2" s="19"/>
      <c r="G2" s="19"/>
      <c r="H2" s="19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</row>
    <row r="3" spans="1:47" ht="12" customHeight="1">
      <c r="A3" s="19" t="s">
        <v>1</v>
      </c>
      <c r="B3" s="18"/>
      <c r="C3" s="17"/>
      <c r="D3" s="19"/>
      <c r="E3" s="19"/>
      <c r="F3" s="19"/>
      <c r="G3" s="19"/>
      <c r="H3" s="19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</row>
    <row r="4" spans="1:47" ht="24">
      <c r="A4" s="19" t="s">
        <v>59</v>
      </c>
      <c r="B4" s="18"/>
      <c r="C4" s="17"/>
      <c r="D4" s="19"/>
      <c r="E4" s="19"/>
      <c r="F4" s="19"/>
      <c r="G4" s="19"/>
      <c r="H4" s="19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</row>
    <row r="5" spans="1:47" ht="24">
      <c r="A5" s="19" t="s">
        <v>60</v>
      </c>
      <c r="B5" s="18"/>
      <c r="C5" s="17"/>
      <c r="D5" s="19"/>
      <c r="E5" s="19"/>
      <c r="F5" s="19"/>
      <c r="G5" s="19"/>
      <c r="H5" s="19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</row>
    <row r="6" spans="1:47" ht="24">
      <c r="A6" s="19" t="s">
        <v>3</v>
      </c>
      <c r="B6" s="18"/>
      <c r="C6" s="17"/>
      <c r="D6" s="19"/>
      <c r="E6" s="19"/>
      <c r="F6" s="19"/>
      <c r="G6" s="19"/>
      <c r="H6" s="19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4">
      <c r="A7" s="19" t="s">
        <v>61</v>
      </c>
      <c r="B7" s="18"/>
      <c r="C7" s="17"/>
      <c r="D7" s="19"/>
      <c r="E7" s="19"/>
      <c r="F7" s="19"/>
      <c r="G7" s="19"/>
      <c r="H7" s="19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</row>
    <row r="8" spans="1:47" ht="24">
      <c r="A8" s="19" t="s">
        <v>4</v>
      </c>
      <c r="B8" s="18"/>
      <c r="C8" s="17"/>
      <c r="D8" s="19"/>
      <c r="E8" s="19"/>
      <c r="F8" s="19"/>
      <c r="G8" s="19"/>
      <c r="H8" s="19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</row>
    <row r="9" spans="1:47" ht="24">
      <c r="A9" s="19" t="s">
        <v>62</v>
      </c>
      <c r="B9" s="18"/>
      <c r="C9" s="17"/>
      <c r="D9" s="19"/>
      <c r="E9" s="19"/>
      <c r="F9" s="19"/>
      <c r="G9" s="19"/>
      <c r="H9" s="19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</row>
    <row r="10" spans="1:47" ht="24">
      <c r="A10" s="19" t="s">
        <v>63</v>
      </c>
      <c r="B10" s="18"/>
      <c r="C10" s="17"/>
      <c r="D10" s="19"/>
      <c r="E10" s="19"/>
      <c r="F10" s="19"/>
      <c r="G10" s="19"/>
      <c r="H10" s="19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</row>
    <row r="11" spans="1:47" ht="24">
      <c r="A11" s="19"/>
      <c r="B11" s="18"/>
      <c r="C11" s="17"/>
      <c r="D11" s="19"/>
      <c r="E11" s="19"/>
      <c r="F11" s="19"/>
      <c r="G11" s="19"/>
      <c r="H11" s="19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</row>
    <row r="12" spans="1:47" ht="24">
      <c r="A12" s="20" t="s">
        <v>64</v>
      </c>
      <c r="B12" s="20" t="s">
        <v>65</v>
      </c>
      <c r="C12" s="21" t="s">
        <v>66</v>
      </c>
      <c r="D12" s="22" t="s">
        <v>67</v>
      </c>
      <c r="E12" s="22" t="s">
        <v>68</v>
      </c>
      <c r="F12" s="22" t="s">
        <v>69</v>
      </c>
      <c r="G12" s="22" t="s">
        <v>70</v>
      </c>
      <c r="H12" s="22" t="s">
        <v>71</v>
      </c>
      <c r="I12" s="18"/>
      <c r="J12" s="20" t="s">
        <v>72</v>
      </c>
      <c r="K12" s="20" t="s">
        <v>73</v>
      </c>
      <c r="L12" s="20" t="s">
        <v>74</v>
      </c>
      <c r="M12" s="20" t="s">
        <v>75</v>
      </c>
      <c r="N12" s="18"/>
      <c r="O12" s="20" t="s">
        <v>76</v>
      </c>
      <c r="P12" s="20"/>
      <c r="Q12" s="20"/>
      <c r="R12" s="20"/>
      <c r="S12" s="20"/>
      <c r="T12" s="20" t="s">
        <v>77</v>
      </c>
      <c r="U12" s="20" t="s">
        <v>78</v>
      </c>
      <c r="V12" s="20" t="s">
        <v>79</v>
      </c>
      <c r="W12" s="20" t="s">
        <v>80</v>
      </c>
      <c r="X12" s="20" t="s">
        <v>81</v>
      </c>
      <c r="Y12" s="20" t="s">
        <v>82</v>
      </c>
      <c r="Z12" s="20" t="s">
        <v>83</v>
      </c>
      <c r="AA12" s="20" t="s">
        <v>84</v>
      </c>
      <c r="AB12" s="20" t="s">
        <v>85</v>
      </c>
      <c r="AC12" s="20" t="s">
        <v>86</v>
      </c>
      <c r="AD12" s="20" t="s">
        <v>87</v>
      </c>
      <c r="AE12" s="23"/>
      <c r="AF12" s="18"/>
      <c r="AG12" s="18"/>
      <c r="AH12" s="18"/>
      <c r="AI12" s="18">
        <v>1</v>
      </c>
      <c r="AJ12" s="18">
        <v>2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</row>
    <row r="13" spans="1:47" ht="24.75" thickBot="1">
      <c r="A13" s="24"/>
      <c r="B13" s="24"/>
      <c r="C13" s="25"/>
      <c r="D13" s="26"/>
      <c r="E13" s="26"/>
      <c r="F13" s="26"/>
      <c r="G13" s="26"/>
      <c r="H13" s="26"/>
      <c r="I13" s="24"/>
      <c r="J13" s="24"/>
      <c r="K13" s="24"/>
      <c r="L13" s="24"/>
      <c r="M13" s="24"/>
      <c r="N13" s="24"/>
      <c r="O13" s="24" t="s">
        <v>5</v>
      </c>
      <c r="P13" s="24" t="s">
        <v>72</v>
      </c>
      <c r="Q13" s="24" t="s">
        <v>73</v>
      </c>
      <c r="R13" s="24" t="s">
        <v>74</v>
      </c>
      <c r="S13" s="24" t="s">
        <v>75</v>
      </c>
      <c r="T13" s="24"/>
      <c r="U13" s="24"/>
      <c r="V13" s="27"/>
      <c r="W13" s="27"/>
      <c r="X13" s="24"/>
      <c r="Y13" s="24"/>
      <c r="Z13" s="24"/>
      <c r="AA13" s="24"/>
      <c r="AB13" s="24"/>
      <c r="AC13" s="24"/>
      <c r="AD13" s="24"/>
      <c r="AE13" s="23"/>
      <c r="AF13" s="18" t="s">
        <v>88</v>
      </c>
      <c r="AG13" s="18"/>
      <c r="AH13" s="28" t="s">
        <v>89</v>
      </c>
      <c r="AI13" s="29" t="s">
        <v>55</v>
      </c>
      <c r="AJ13" s="29" t="s">
        <v>57</v>
      </c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</row>
    <row r="14" spans="1:47" ht="24">
      <c r="A14" s="30">
        <v>44008</v>
      </c>
      <c r="B14" s="31">
        <v>21</v>
      </c>
      <c r="C14" s="17"/>
      <c r="D14" s="17" t="s">
        <v>90</v>
      </c>
      <c r="E14" s="17"/>
      <c r="F14" s="17"/>
      <c r="G14" s="17"/>
      <c r="H14" s="17"/>
      <c r="I14" s="17"/>
      <c r="J14" s="17" t="s">
        <v>91</v>
      </c>
      <c r="K14" s="17" t="s">
        <v>92</v>
      </c>
      <c r="L14" s="17" t="s">
        <v>93</v>
      </c>
      <c r="M14" s="17"/>
      <c r="N14" s="17"/>
      <c r="O14" s="17" t="s">
        <v>94</v>
      </c>
      <c r="P14" s="17" t="s">
        <v>95</v>
      </c>
      <c r="Q14" s="17"/>
      <c r="R14" s="17"/>
      <c r="S14" s="17"/>
      <c r="T14" s="32">
        <v>407000</v>
      </c>
      <c r="U14" s="33"/>
      <c r="V14" s="32"/>
      <c r="W14" s="33"/>
      <c r="X14" s="32">
        <v>407000</v>
      </c>
      <c r="Y14" s="17" t="s">
        <v>96</v>
      </c>
      <c r="Z14" s="30"/>
      <c r="AA14" s="17"/>
      <c r="AB14" s="34"/>
      <c r="AC14" s="30">
        <v>44111</v>
      </c>
      <c r="AD14" s="31">
        <v>13222</v>
      </c>
      <c r="AE14" s="35"/>
      <c r="AF14" s="36">
        <v>2</v>
      </c>
      <c r="AG14" s="18" t="str">
        <f t="shared" ref="AG14:AG42" si="0">IF($AF14=1,$AI$13,IF($AF14=2,$AJ$13,"-"))</f>
        <v>草刈りその他</v>
      </c>
      <c r="AH14" s="28">
        <f>MONTH(A14)</f>
        <v>6</v>
      </c>
      <c r="AI14" s="37">
        <f t="shared" ref="AI14:AJ42" si="1">IF($AF14=AI$12,$T14-$V14,0)</f>
        <v>0</v>
      </c>
      <c r="AJ14" s="37">
        <f t="shared" si="1"/>
        <v>407000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</row>
    <row r="15" spans="1:47" ht="24">
      <c r="A15" s="30">
        <v>44008</v>
      </c>
      <c r="B15" s="31">
        <v>23</v>
      </c>
      <c r="C15" s="17"/>
      <c r="D15" s="17" t="s">
        <v>90</v>
      </c>
      <c r="E15" s="17"/>
      <c r="F15" s="17"/>
      <c r="G15" s="17"/>
      <c r="H15" s="17"/>
      <c r="I15" s="17"/>
      <c r="J15" s="17" t="s">
        <v>97</v>
      </c>
      <c r="K15" s="17" t="s">
        <v>92</v>
      </c>
      <c r="L15" s="17" t="s">
        <v>93</v>
      </c>
      <c r="M15" s="17"/>
      <c r="N15" s="17"/>
      <c r="O15" s="17" t="s">
        <v>94</v>
      </c>
      <c r="P15" s="17" t="s">
        <v>95</v>
      </c>
      <c r="Q15" s="17"/>
      <c r="R15" s="17"/>
      <c r="S15" s="17"/>
      <c r="T15" s="32">
        <v>13750</v>
      </c>
      <c r="U15" s="18"/>
      <c r="V15" s="32"/>
      <c r="W15" s="18"/>
      <c r="X15" s="32">
        <v>420750</v>
      </c>
      <c r="Y15" s="17" t="s">
        <v>98</v>
      </c>
      <c r="Z15" s="30"/>
      <c r="AA15" s="17"/>
      <c r="AB15" s="34"/>
      <c r="AC15" s="30">
        <v>44111</v>
      </c>
      <c r="AD15" s="31">
        <v>13226</v>
      </c>
      <c r="AE15" s="35"/>
      <c r="AF15" s="36">
        <v>1</v>
      </c>
      <c r="AG15" s="18" t="str">
        <f t="shared" si="0"/>
        <v>機器修繕費</v>
      </c>
      <c r="AH15" s="28">
        <f>MONTH(A15)</f>
        <v>6</v>
      </c>
      <c r="AI15" s="37">
        <f t="shared" si="1"/>
        <v>13750</v>
      </c>
      <c r="AJ15" s="37">
        <f t="shared" si="1"/>
        <v>0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</row>
    <row r="16" spans="1:47" ht="24">
      <c r="A16" s="30">
        <v>44042</v>
      </c>
      <c r="B16" s="31">
        <v>168</v>
      </c>
      <c r="C16" s="17"/>
      <c r="D16" s="17" t="s">
        <v>90</v>
      </c>
      <c r="E16" s="17"/>
      <c r="F16" s="17"/>
      <c r="G16" s="17"/>
      <c r="H16" s="17"/>
      <c r="I16" s="17"/>
      <c r="J16" s="17" t="s">
        <v>97</v>
      </c>
      <c r="K16" s="17" t="s">
        <v>92</v>
      </c>
      <c r="L16" s="17" t="s">
        <v>93</v>
      </c>
      <c r="M16" s="17"/>
      <c r="N16" s="17"/>
      <c r="O16" s="17" t="s">
        <v>94</v>
      </c>
      <c r="P16" s="17" t="s">
        <v>95</v>
      </c>
      <c r="Q16" s="17"/>
      <c r="R16" s="17"/>
      <c r="S16" s="17"/>
      <c r="T16" s="32">
        <v>13750</v>
      </c>
      <c r="U16" s="18"/>
      <c r="V16" s="32"/>
      <c r="W16" s="18"/>
      <c r="X16" s="32">
        <v>434500</v>
      </c>
      <c r="Y16" s="17" t="s">
        <v>99</v>
      </c>
      <c r="Z16" s="30"/>
      <c r="AA16" s="17"/>
      <c r="AB16" s="34"/>
      <c r="AC16" s="30">
        <v>44113</v>
      </c>
      <c r="AD16" s="31">
        <v>13536</v>
      </c>
      <c r="AE16" s="35"/>
      <c r="AF16" s="36">
        <v>1</v>
      </c>
      <c r="AG16" s="18" t="str">
        <f t="shared" si="0"/>
        <v>機器修繕費</v>
      </c>
      <c r="AH16" s="28">
        <f t="shared" ref="AH16:AH41" si="2">MONTH(A16)</f>
        <v>7</v>
      </c>
      <c r="AI16" s="37">
        <f t="shared" si="1"/>
        <v>13750</v>
      </c>
      <c r="AJ16" s="37">
        <f t="shared" si="1"/>
        <v>0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</row>
    <row r="17" spans="1:47" ht="24">
      <c r="A17" s="30">
        <v>44057</v>
      </c>
      <c r="B17" s="31">
        <v>232</v>
      </c>
      <c r="C17" s="17"/>
      <c r="D17" s="17" t="s">
        <v>90</v>
      </c>
      <c r="E17" s="17"/>
      <c r="F17" s="17"/>
      <c r="G17" s="17"/>
      <c r="H17" s="17"/>
      <c r="I17" s="17"/>
      <c r="J17" s="17" t="s">
        <v>97</v>
      </c>
      <c r="K17" s="17" t="s">
        <v>92</v>
      </c>
      <c r="L17" s="17" t="s">
        <v>93</v>
      </c>
      <c r="M17" s="17"/>
      <c r="N17" s="17"/>
      <c r="O17" s="17" t="s">
        <v>94</v>
      </c>
      <c r="P17" s="17" t="s">
        <v>95</v>
      </c>
      <c r="Q17" s="17"/>
      <c r="R17" s="17"/>
      <c r="S17" s="17"/>
      <c r="T17" s="32">
        <v>13750</v>
      </c>
      <c r="U17" s="18"/>
      <c r="V17" s="32"/>
      <c r="W17" s="18"/>
      <c r="X17" s="32">
        <v>448250</v>
      </c>
      <c r="Y17" s="17" t="s">
        <v>100</v>
      </c>
      <c r="Z17" s="30"/>
      <c r="AA17" s="17"/>
      <c r="AB17" s="34"/>
      <c r="AC17" s="30">
        <v>44113</v>
      </c>
      <c r="AD17" s="31">
        <v>13707</v>
      </c>
      <c r="AE17" s="35"/>
      <c r="AF17" s="36">
        <v>1</v>
      </c>
      <c r="AG17" s="18" t="str">
        <f t="shared" si="0"/>
        <v>機器修繕費</v>
      </c>
      <c r="AH17" s="28">
        <f t="shared" si="2"/>
        <v>8</v>
      </c>
      <c r="AI17" s="37">
        <f t="shared" si="1"/>
        <v>13750</v>
      </c>
      <c r="AJ17" s="37">
        <f t="shared" si="1"/>
        <v>0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</row>
    <row r="18" spans="1:47" ht="24">
      <c r="A18" s="30">
        <v>44057</v>
      </c>
      <c r="B18" s="31">
        <v>234</v>
      </c>
      <c r="C18" s="17"/>
      <c r="D18" s="17" t="s">
        <v>90</v>
      </c>
      <c r="E18" s="17"/>
      <c r="F18" s="17"/>
      <c r="G18" s="17"/>
      <c r="H18" s="17"/>
      <c r="I18" s="17"/>
      <c r="J18" s="17" t="s">
        <v>97</v>
      </c>
      <c r="K18" s="17" t="s">
        <v>92</v>
      </c>
      <c r="L18" s="17" t="s">
        <v>93</v>
      </c>
      <c r="M18" s="17"/>
      <c r="N18" s="17"/>
      <c r="O18" s="17" t="s">
        <v>94</v>
      </c>
      <c r="P18" s="17" t="s">
        <v>95</v>
      </c>
      <c r="Q18" s="17"/>
      <c r="R18" s="17"/>
      <c r="S18" s="17"/>
      <c r="T18" s="32">
        <v>8800</v>
      </c>
      <c r="U18" s="18"/>
      <c r="V18" s="32"/>
      <c r="W18" s="18"/>
      <c r="X18" s="32">
        <v>457050</v>
      </c>
      <c r="Y18" s="17" t="s">
        <v>101</v>
      </c>
      <c r="Z18" s="30"/>
      <c r="AA18" s="17"/>
      <c r="AB18" s="34"/>
      <c r="AC18" s="30">
        <v>44113</v>
      </c>
      <c r="AD18" s="31">
        <v>13709</v>
      </c>
      <c r="AE18" s="35"/>
      <c r="AF18" s="36">
        <v>1</v>
      </c>
      <c r="AG18" s="18" t="str">
        <f t="shared" si="0"/>
        <v>機器修繕費</v>
      </c>
      <c r="AH18" s="28">
        <f t="shared" si="2"/>
        <v>8</v>
      </c>
      <c r="AI18" s="37">
        <f>IF($AF18=AI$12,$T18-$V18,0)</f>
        <v>8800</v>
      </c>
      <c r="AJ18" s="37">
        <f>IF($AF18=AJ$12,$T18-$V18,0)</f>
        <v>0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</row>
    <row r="19" spans="1:47" ht="24">
      <c r="A19" s="30">
        <v>44074</v>
      </c>
      <c r="B19" s="31">
        <v>306</v>
      </c>
      <c r="C19" s="17"/>
      <c r="D19" s="17" t="s">
        <v>90</v>
      </c>
      <c r="E19" s="17"/>
      <c r="F19" s="17"/>
      <c r="G19" s="17"/>
      <c r="H19" s="17"/>
      <c r="I19" s="17"/>
      <c r="J19" s="17" t="s">
        <v>97</v>
      </c>
      <c r="K19" s="17" t="s">
        <v>92</v>
      </c>
      <c r="L19" s="17" t="s">
        <v>93</v>
      </c>
      <c r="M19" s="17"/>
      <c r="N19" s="17"/>
      <c r="O19" s="17" t="s">
        <v>94</v>
      </c>
      <c r="P19" s="17" t="s">
        <v>102</v>
      </c>
      <c r="Q19" s="17"/>
      <c r="R19" s="17"/>
      <c r="S19" s="17"/>
      <c r="T19" s="32">
        <v>12100</v>
      </c>
      <c r="U19" s="18"/>
      <c r="V19" s="32"/>
      <c r="W19" s="18"/>
      <c r="X19" s="32">
        <v>469150</v>
      </c>
      <c r="Y19" s="17" t="s">
        <v>103</v>
      </c>
      <c r="Z19" s="30"/>
      <c r="AA19" s="17"/>
      <c r="AB19" s="34"/>
      <c r="AC19" s="30">
        <v>44114</v>
      </c>
      <c r="AD19" s="31">
        <v>13840</v>
      </c>
      <c r="AE19" s="35"/>
      <c r="AF19" s="36">
        <v>1</v>
      </c>
      <c r="AG19" s="18" t="str">
        <f t="shared" si="0"/>
        <v>機器修繕費</v>
      </c>
      <c r="AH19" s="28">
        <f t="shared" si="2"/>
        <v>8</v>
      </c>
      <c r="AI19" s="37">
        <f t="shared" si="1"/>
        <v>12100</v>
      </c>
      <c r="AJ19" s="37">
        <f t="shared" si="1"/>
        <v>0</v>
      </c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</row>
    <row r="20" spans="1:47" ht="24">
      <c r="A20" s="30">
        <v>44076</v>
      </c>
      <c r="B20" s="31">
        <v>341</v>
      </c>
      <c r="C20" s="17"/>
      <c r="D20" s="17" t="s">
        <v>90</v>
      </c>
      <c r="E20" s="17"/>
      <c r="F20" s="17"/>
      <c r="G20" s="17"/>
      <c r="H20" s="17"/>
      <c r="I20" s="17"/>
      <c r="J20" s="17"/>
      <c r="K20" s="17" t="s">
        <v>92</v>
      </c>
      <c r="L20" s="17" t="s">
        <v>93</v>
      </c>
      <c r="M20" s="17"/>
      <c r="N20" s="17"/>
      <c r="O20" s="17" t="s">
        <v>94</v>
      </c>
      <c r="P20" s="17" t="s">
        <v>95</v>
      </c>
      <c r="Q20" s="17"/>
      <c r="R20" s="17"/>
      <c r="S20" s="17"/>
      <c r="T20" s="32">
        <v>38500</v>
      </c>
      <c r="U20" s="18"/>
      <c r="V20" s="32"/>
      <c r="W20" s="18"/>
      <c r="X20" s="32">
        <v>507650</v>
      </c>
      <c r="Y20" s="17" t="s">
        <v>104</v>
      </c>
      <c r="Z20" s="30"/>
      <c r="AA20" s="17"/>
      <c r="AB20" s="34"/>
      <c r="AC20" s="30">
        <v>44119</v>
      </c>
      <c r="AD20" s="31">
        <v>13923</v>
      </c>
      <c r="AE20" s="35"/>
      <c r="AF20" s="36">
        <v>1</v>
      </c>
      <c r="AG20" s="18" t="str">
        <f t="shared" si="0"/>
        <v>機器修繕費</v>
      </c>
      <c r="AH20" s="28">
        <f t="shared" si="2"/>
        <v>9</v>
      </c>
      <c r="AI20" s="37">
        <f t="shared" si="1"/>
        <v>38500</v>
      </c>
      <c r="AJ20" s="37">
        <f t="shared" si="1"/>
        <v>0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</row>
    <row r="21" spans="1:47" ht="24">
      <c r="A21" s="30">
        <v>44076</v>
      </c>
      <c r="B21" s="31">
        <v>343</v>
      </c>
      <c r="C21" s="17"/>
      <c r="D21" s="17" t="s">
        <v>90</v>
      </c>
      <c r="E21" s="17"/>
      <c r="F21" s="17"/>
      <c r="G21" s="17"/>
      <c r="H21" s="17"/>
      <c r="I21" s="17"/>
      <c r="J21" s="17"/>
      <c r="K21" s="17" t="s">
        <v>92</v>
      </c>
      <c r="L21" s="17" t="s">
        <v>93</v>
      </c>
      <c r="M21" s="17"/>
      <c r="N21" s="17"/>
      <c r="O21" s="17" t="s">
        <v>94</v>
      </c>
      <c r="P21" s="17" t="s">
        <v>95</v>
      </c>
      <c r="Q21" s="17"/>
      <c r="R21" s="17"/>
      <c r="S21" s="17"/>
      <c r="T21" s="32">
        <v>8800</v>
      </c>
      <c r="U21" s="18"/>
      <c r="V21" s="32"/>
      <c r="W21" s="18"/>
      <c r="X21" s="32">
        <v>516450</v>
      </c>
      <c r="Y21" s="17" t="s">
        <v>101</v>
      </c>
      <c r="Z21" s="30"/>
      <c r="AA21" s="17"/>
      <c r="AB21" s="34"/>
      <c r="AC21" s="30">
        <v>44119</v>
      </c>
      <c r="AD21" s="31">
        <v>13922</v>
      </c>
      <c r="AE21" s="35"/>
      <c r="AF21" s="36">
        <v>1</v>
      </c>
      <c r="AG21" s="18" t="str">
        <f t="shared" si="0"/>
        <v>機器修繕費</v>
      </c>
      <c r="AH21" s="28">
        <f t="shared" si="2"/>
        <v>9</v>
      </c>
      <c r="AI21" s="37">
        <f t="shared" si="1"/>
        <v>8800</v>
      </c>
      <c r="AJ21" s="37">
        <f t="shared" si="1"/>
        <v>0</v>
      </c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</row>
    <row r="22" spans="1:47" ht="24">
      <c r="A22" s="30">
        <v>44081</v>
      </c>
      <c r="B22" s="31">
        <v>349</v>
      </c>
      <c r="C22" s="17"/>
      <c r="D22" s="17" t="s">
        <v>90</v>
      </c>
      <c r="E22" s="17"/>
      <c r="F22" s="17"/>
      <c r="G22" s="17"/>
      <c r="H22" s="17"/>
      <c r="I22" s="17"/>
      <c r="J22" s="17" t="s">
        <v>91</v>
      </c>
      <c r="K22" s="17" t="s">
        <v>92</v>
      </c>
      <c r="L22" s="17" t="s">
        <v>93</v>
      </c>
      <c r="M22" s="17"/>
      <c r="N22" s="17"/>
      <c r="O22" s="17" t="s">
        <v>94</v>
      </c>
      <c r="P22" s="17" t="s">
        <v>95</v>
      </c>
      <c r="Q22" s="17"/>
      <c r="R22" s="17"/>
      <c r="S22" s="17"/>
      <c r="T22" s="32">
        <v>198000</v>
      </c>
      <c r="U22" s="18"/>
      <c r="V22" s="32"/>
      <c r="W22" s="18"/>
      <c r="X22" s="32">
        <v>714450</v>
      </c>
      <c r="Y22" s="17" t="s">
        <v>105</v>
      </c>
      <c r="Z22" s="30"/>
      <c r="AA22" s="17"/>
      <c r="AB22" s="34"/>
      <c r="AC22" s="30">
        <v>44119</v>
      </c>
      <c r="AD22" s="31">
        <v>13929</v>
      </c>
      <c r="AE22" s="35"/>
      <c r="AF22" s="36">
        <v>2</v>
      </c>
      <c r="AG22" s="18" t="str">
        <f t="shared" si="0"/>
        <v>草刈りその他</v>
      </c>
      <c r="AH22" s="28">
        <f t="shared" si="2"/>
        <v>9</v>
      </c>
      <c r="AI22" s="37">
        <f t="shared" si="1"/>
        <v>0</v>
      </c>
      <c r="AJ22" s="37">
        <f t="shared" si="1"/>
        <v>198000</v>
      </c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</row>
    <row r="23" spans="1:47" ht="24">
      <c r="A23" s="30">
        <v>44089</v>
      </c>
      <c r="B23" s="31">
        <v>430</v>
      </c>
      <c r="C23" s="17"/>
      <c r="D23" s="17" t="s">
        <v>90</v>
      </c>
      <c r="E23" s="17"/>
      <c r="F23" s="17"/>
      <c r="G23" s="17"/>
      <c r="H23" s="17"/>
      <c r="I23" s="17"/>
      <c r="J23" s="17"/>
      <c r="K23" s="17" t="s">
        <v>92</v>
      </c>
      <c r="L23" s="17" t="s">
        <v>93</v>
      </c>
      <c r="M23" s="17"/>
      <c r="N23" s="17"/>
      <c r="O23" s="17" t="s">
        <v>94</v>
      </c>
      <c r="P23" s="17" t="s">
        <v>102</v>
      </c>
      <c r="Q23" s="17"/>
      <c r="R23" s="17"/>
      <c r="S23" s="17"/>
      <c r="T23" s="32"/>
      <c r="U23" s="18"/>
      <c r="V23" s="38">
        <v>38500</v>
      </c>
      <c r="W23" s="18"/>
      <c r="X23" s="32">
        <v>675950</v>
      </c>
      <c r="Y23" s="17" t="s">
        <v>106</v>
      </c>
      <c r="Z23" s="30"/>
      <c r="AA23" s="17"/>
      <c r="AB23" s="34"/>
      <c r="AC23" s="30">
        <v>44119</v>
      </c>
      <c r="AD23" s="31">
        <v>14035</v>
      </c>
      <c r="AE23" s="35"/>
      <c r="AF23" s="36">
        <v>1</v>
      </c>
      <c r="AG23" s="18" t="str">
        <f t="shared" si="0"/>
        <v>機器修繕費</v>
      </c>
      <c r="AH23" s="28">
        <f t="shared" si="2"/>
        <v>9</v>
      </c>
      <c r="AI23" s="37">
        <f t="shared" si="1"/>
        <v>-38500</v>
      </c>
      <c r="AJ23" s="37">
        <f t="shared" si="1"/>
        <v>0</v>
      </c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</row>
    <row r="24" spans="1:47" ht="24">
      <c r="A24" s="30">
        <v>44103</v>
      </c>
      <c r="B24" s="31">
        <v>413</v>
      </c>
      <c r="C24" s="17"/>
      <c r="D24" s="17" t="s">
        <v>90</v>
      </c>
      <c r="E24" s="17"/>
      <c r="F24" s="17"/>
      <c r="G24" s="17"/>
      <c r="H24" s="17"/>
      <c r="I24" s="17"/>
      <c r="J24" s="17" t="s">
        <v>97</v>
      </c>
      <c r="K24" s="17" t="s">
        <v>92</v>
      </c>
      <c r="L24" s="17" t="s">
        <v>93</v>
      </c>
      <c r="M24" s="17"/>
      <c r="N24" s="17"/>
      <c r="O24" s="17" t="s">
        <v>94</v>
      </c>
      <c r="P24" s="17" t="s">
        <v>95</v>
      </c>
      <c r="Q24" s="17"/>
      <c r="R24" s="17"/>
      <c r="S24" s="17"/>
      <c r="T24" s="38">
        <v>13750</v>
      </c>
      <c r="U24" s="18"/>
      <c r="V24" s="32"/>
      <c r="W24" s="18"/>
      <c r="X24" s="32">
        <v>689700</v>
      </c>
      <c r="Y24" s="17" t="s">
        <v>107</v>
      </c>
      <c r="Z24" s="30"/>
      <c r="AA24" s="17"/>
      <c r="AB24" s="34"/>
      <c r="AC24" s="30">
        <v>44119</v>
      </c>
      <c r="AD24" s="31">
        <v>14005</v>
      </c>
      <c r="AE24" s="35"/>
      <c r="AF24" s="36">
        <v>1</v>
      </c>
      <c r="AG24" s="18" t="str">
        <f t="shared" si="0"/>
        <v>機器修繕費</v>
      </c>
      <c r="AH24" s="28">
        <f t="shared" si="2"/>
        <v>9</v>
      </c>
      <c r="AI24" s="37">
        <f t="shared" si="1"/>
        <v>13750</v>
      </c>
      <c r="AJ24" s="37">
        <f t="shared" si="1"/>
        <v>0</v>
      </c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</row>
    <row r="25" spans="1:47" ht="24">
      <c r="A25" s="30">
        <v>44103</v>
      </c>
      <c r="B25" s="31">
        <v>417</v>
      </c>
      <c r="C25" s="17"/>
      <c r="D25" s="17" t="s">
        <v>90</v>
      </c>
      <c r="E25" s="17"/>
      <c r="F25" s="17"/>
      <c r="G25" s="17"/>
      <c r="H25" s="17"/>
      <c r="I25" s="17"/>
      <c r="J25" s="17" t="s">
        <v>97</v>
      </c>
      <c r="K25" s="17" t="s">
        <v>92</v>
      </c>
      <c r="L25" s="17" t="s">
        <v>93</v>
      </c>
      <c r="M25" s="17"/>
      <c r="N25" s="17"/>
      <c r="O25" s="17" t="s">
        <v>94</v>
      </c>
      <c r="P25" s="17" t="s">
        <v>95</v>
      </c>
      <c r="Q25" s="17"/>
      <c r="R25" s="17"/>
      <c r="S25" s="17"/>
      <c r="T25" s="38">
        <v>159500</v>
      </c>
      <c r="U25" s="18"/>
      <c r="V25" s="32"/>
      <c r="W25" s="18"/>
      <c r="X25" s="32">
        <v>849200</v>
      </c>
      <c r="Y25" s="17" t="s">
        <v>108</v>
      </c>
      <c r="Z25" s="30"/>
      <c r="AA25" s="17"/>
      <c r="AB25" s="34"/>
      <c r="AC25" s="30">
        <v>44119</v>
      </c>
      <c r="AD25" s="31">
        <v>14009</v>
      </c>
      <c r="AE25" s="35"/>
      <c r="AF25" s="36">
        <v>1</v>
      </c>
      <c r="AG25" s="18" t="str">
        <f t="shared" si="0"/>
        <v>機器修繕費</v>
      </c>
      <c r="AH25" s="28">
        <f t="shared" si="2"/>
        <v>9</v>
      </c>
      <c r="AI25" s="37">
        <f t="shared" si="1"/>
        <v>159500</v>
      </c>
      <c r="AJ25" s="37">
        <f t="shared" si="1"/>
        <v>0</v>
      </c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</row>
    <row r="26" spans="1:47" ht="24">
      <c r="A26" s="30">
        <v>44132</v>
      </c>
      <c r="B26" s="31">
        <v>487</v>
      </c>
      <c r="C26" s="17"/>
      <c r="D26" s="17" t="s">
        <v>90</v>
      </c>
      <c r="E26" s="17"/>
      <c r="F26" s="17"/>
      <c r="G26" s="17"/>
      <c r="H26" s="17"/>
      <c r="I26" s="17"/>
      <c r="J26" s="17" t="s">
        <v>91</v>
      </c>
      <c r="K26" s="17" t="s">
        <v>92</v>
      </c>
      <c r="L26" s="17" t="s">
        <v>93</v>
      </c>
      <c r="M26" s="17"/>
      <c r="N26" s="17"/>
      <c r="O26" s="17" t="s">
        <v>94</v>
      </c>
      <c r="P26" s="17" t="s">
        <v>95</v>
      </c>
      <c r="Q26" s="17"/>
      <c r="R26" s="17"/>
      <c r="S26" s="17"/>
      <c r="T26" s="38">
        <v>108900</v>
      </c>
      <c r="U26" s="18"/>
      <c r="V26" s="32"/>
      <c r="W26" s="18"/>
      <c r="X26" s="32">
        <v>958100</v>
      </c>
      <c r="Y26" s="17" t="s">
        <v>105</v>
      </c>
      <c r="Z26" s="30"/>
      <c r="AA26" s="17"/>
      <c r="AB26" s="34"/>
      <c r="AC26" s="30">
        <v>44144</v>
      </c>
      <c r="AD26" s="31">
        <v>14233</v>
      </c>
      <c r="AE26" s="35"/>
      <c r="AF26" s="36">
        <v>2</v>
      </c>
      <c r="AG26" s="18" t="str">
        <f t="shared" si="0"/>
        <v>草刈りその他</v>
      </c>
      <c r="AH26" s="28">
        <f t="shared" si="2"/>
        <v>10</v>
      </c>
      <c r="AI26" s="37">
        <f t="shared" si="1"/>
        <v>0</v>
      </c>
      <c r="AJ26" s="37">
        <f t="shared" si="1"/>
        <v>108900</v>
      </c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</row>
    <row r="27" spans="1:47" ht="24">
      <c r="A27" s="30">
        <v>44162</v>
      </c>
      <c r="B27" s="31">
        <v>534</v>
      </c>
      <c r="C27" s="17"/>
      <c r="D27" s="17" t="s">
        <v>90</v>
      </c>
      <c r="E27" s="17"/>
      <c r="F27" s="17"/>
      <c r="G27" s="17"/>
      <c r="H27" s="17"/>
      <c r="I27" s="17"/>
      <c r="J27" s="17" t="s">
        <v>97</v>
      </c>
      <c r="K27" s="17" t="s">
        <v>92</v>
      </c>
      <c r="L27" s="17" t="s">
        <v>93</v>
      </c>
      <c r="M27" s="17"/>
      <c r="N27" s="17"/>
      <c r="O27" s="17" t="s">
        <v>94</v>
      </c>
      <c r="P27" s="17" t="s">
        <v>102</v>
      </c>
      <c r="Q27" s="17"/>
      <c r="R27" s="17"/>
      <c r="S27" s="17"/>
      <c r="T27" s="38">
        <v>60500</v>
      </c>
      <c r="U27" s="18"/>
      <c r="V27" s="32"/>
      <c r="W27" s="18"/>
      <c r="X27" s="32">
        <v>1018600</v>
      </c>
      <c r="Y27" s="17" t="s">
        <v>109</v>
      </c>
      <c r="Z27" s="30"/>
      <c r="AA27" s="17"/>
      <c r="AB27" s="34"/>
      <c r="AC27" s="30">
        <v>44172</v>
      </c>
      <c r="AD27" s="31">
        <v>14568</v>
      </c>
      <c r="AE27" s="35"/>
      <c r="AF27" s="36">
        <v>1</v>
      </c>
      <c r="AG27" s="18" t="str">
        <f t="shared" si="0"/>
        <v>機器修繕費</v>
      </c>
      <c r="AH27" s="28">
        <f t="shared" si="2"/>
        <v>11</v>
      </c>
      <c r="AI27" s="37">
        <f t="shared" si="1"/>
        <v>60500</v>
      </c>
      <c r="AJ27" s="37">
        <f t="shared" si="1"/>
        <v>0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</row>
    <row r="28" spans="1:47" ht="24">
      <c r="A28" s="30">
        <v>44162</v>
      </c>
      <c r="B28" s="31">
        <v>536</v>
      </c>
      <c r="C28" s="17"/>
      <c r="D28" s="17" t="s">
        <v>90</v>
      </c>
      <c r="E28" s="17"/>
      <c r="F28" s="17"/>
      <c r="G28" s="17"/>
      <c r="H28" s="17"/>
      <c r="I28" s="17"/>
      <c r="J28" s="17" t="s">
        <v>97</v>
      </c>
      <c r="K28" s="17" t="s">
        <v>92</v>
      </c>
      <c r="L28" s="17" t="s">
        <v>93</v>
      </c>
      <c r="M28" s="17"/>
      <c r="N28" s="17"/>
      <c r="O28" s="17" t="s">
        <v>94</v>
      </c>
      <c r="P28" s="17" t="s">
        <v>102</v>
      </c>
      <c r="Q28" s="17"/>
      <c r="R28" s="17"/>
      <c r="S28" s="17"/>
      <c r="T28" s="38">
        <v>11000</v>
      </c>
      <c r="U28" s="18"/>
      <c r="V28" s="32"/>
      <c r="W28" s="18"/>
      <c r="X28" s="32">
        <v>1029600</v>
      </c>
      <c r="Y28" s="17" t="s">
        <v>109</v>
      </c>
      <c r="Z28" s="30"/>
      <c r="AA28" s="17"/>
      <c r="AB28" s="34"/>
      <c r="AC28" s="30">
        <v>44172</v>
      </c>
      <c r="AD28" s="31">
        <v>14570</v>
      </c>
      <c r="AE28" s="35"/>
      <c r="AF28" s="36">
        <v>1</v>
      </c>
      <c r="AG28" s="18" t="str">
        <f t="shared" si="0"/>
        <v>機器修繕費</v>
      </c>
      <c r="AH28" s="28">
        <f t="shared" si="2"/>
        <v>11</v>
      </c>
      <c r="AI28" s="37">
        <f t="shared" si="1"/>
        <v>11000</v>
      </c>
      <c r="AJ28" s="37">
        <f t="shared" si="1"/>
        <v>0</v>
      </c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</row>
    <row r="29" spans="1:47" ht="24">
      <c r="A29" s="30">
        <v>44162</v>
      </c>
      <c r="B29" s="31">
        <v>538</v>
      </c>
      <c r="C29" s="17"/>
      <c r="D29" s="17" t="s">
        <v>90</v>
      </c>
      <c r="E29" s="17"/>
      <c r="F29" s="17"/>
      <c r="G29" s="17"/>
      <c r="H29" s="17"/>
      <c r="I29" s="17"/>
      <c r="J29" s="17"/>
      <c r="K29" s="17" t="s">
        <v>92</v>
      </c>
      <c r="L29" s="17" t="s">
        <v>93</v>
      </c>
      <c r="M29" s="17"/>
      <c r="N29" s="17"/>
      <c r="O29" s="17" t="s">
        <v>94</v>
      </c>
      <c r="P29" s="17" t="s">
        <v>102</v>
      </c>
      <c r="Q29" s="17"/>
      <c r="R29" s="17"/>
      <c r="S29" s="17"/>
      <c r="T29" s="38">
        <v>515900</v>
      </c>
      <c r="U29" s="18"/>
      <c r="V29" s="32"/>
      <c r="W29" s="18"/>
      <c r="X29" s="32">
        <v>1545500</v>
      </c>
      <c r="Y29" s="17" t="s">
        <v>110</v>
      </c>
      <c r="Z29" s="30"/>
      <c r="AA29" s="17"/>
      <c r="AB29" s="34"/>
      <c r="AC29" s="30">
        <v>44172</v>
      </c>
      <c r="AD29" s="31">
        <v>14434</v>
      </c>
      <c r="AE29" s="35"/>
      <c r="AF29" s="36">
        <v>1</v>
      </c>
      <c r="AG29" s="18" t="str">
        <f t="shared" si="0"/>
        <v>機器修繕費</v>
      </c>
      <c r="AH29" s="28">
        <f t="shared" si="2"/>
        <v>11</v>
      </c>
      <c r="AI29" s="37">
        <f t="shared" si="1"/>
        <v>515900</v>
      </c>
      <c r="AJ29" s="37">
        <f t="shared" si="1"/>
        <v>0</v>
      </c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</row>
    <row r="30" spans="1:47" ht="24">
      <c r="A30" s="30">
        <v>44162</v>
      </c>
      <c r="B30" s="31">
        <v>540</v>
      </c>
      <c r="C30" s="17"/>
      <c r="D30" s="17" t="s">
        <v>90</v>
      </c>
      <c r="E30" s="17"/>
      <c r="F30" s="17"/>
      <c r="G30" s="17"/>
      <c r="H30" s="17"/>
      <c r="I30" s="17"/>
      <c r="J30" s="17"/>
      <c r="K30" s="17" t="s">
        <v>92</v>
      </c>
      <c r="L30" s="17" t="s">
        <v>93</v>
      </c>
      <c r="M30" s="17"/>
      <c r="N30" s="17"/>
      <c r="O30" s="17" t="s">
        <v>94</v>
      </c>
      <c r="P30" s="17" t="s">
        <v>102</v>
      </c>
      <c r="Q30" s="17"/>
      <c r="R30" s="17"/>
      <c r="S30" s="17"/>
      <c r="T30" s="38">
        <v>814000</v>
      </c>
      <c r="U30" s="18"/>
      <c r="V30" s="32"/>
      <c r="W30" s="18"/>
      <c r="X30" s="32">
        <v>2359500</v>
      </c>
      <c r="Y30" s="17" t="s">
        <v>111</v>
      </c>
      <c r="Z30" s="30"/>
      <c r="AA30" s="17"/>
      <c r="AB30" s="34"/>
      <c r="AC30" s="30">
        <v>44172</v>
      </c>
      <c r="AD30" s="31">
        <v>14569</v>
      </c>
      <c r="AE30" s="35"/>
      <c r="AF30" s="36">
        <v>1</v>
      </c>
      <c r="AG30" s="18" t="str">
        <f t="shared" si="0"/>
        <v>機器修繕費</v>
      </c>
      <c r="AH30" s="28">
        <f t="shared" si="2"/>
        <v>11</v>
      </c>
      <c r="AI30" s="37">
        <f t="shared" si="1"/>
        <v>814000</v>
      </c>
      <c r="AJ30" s="37">
        <f t="shared" si="1"/>
        <v>0</v>
      </c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</row>
    <row r="31" spans="1:47" ht="24">
      <c r="A31" s="30">
        <v>44180</v>
      </c>
      <c r="B31" s="31">
        <v>637</v>
      </c>
      <c r="C31" s="17"/>
      <c r="D31" s="17" t="s">
        <v>90</v>
      </c>
      <c r="E31" s="17"/>
      <c r="F31" s="17"/>
      <c r="G31" s="17"/>
      <c r="H31" s="17"/>
      <c r="I31" s="17"/>
      <c r="J31" s="17"/>
      <c r="K31" s="17" t="s">
        <v>92</v>
      </c>
      <c r="L31" s="17"/>
      <c r="M31" s="17"/>
      <c r="N31" s="17"/>
      <c r="O31" s="17" t="s">
        <v>94</v>
      </c>
      <c r="P31" s="17" t="s">
        <v>95</v>
      </c>
      <c r="Q31" s="17"/>
      <c r="R31" s="17"/>
      <c r="S31" s="17"/>
      <c r="T31" s="32"/>
      <c r="U31" s="18"/>
      <c r="V31" s="38">
        <v>1686816</v>
      </c>
      <c r="W31" s="18"/>
      <c r="X31" s="32">
        <v>672684</v>
      </c>
      <c r="Y31" s="17" t="s">
        <v>112</v>
      </c>
      <c r="Z31" s="30"/>
      <c r="AA31" s="17"/>
      <c r="AB31" s="34"/>
      <c r="AC31" s="30">
        <v>44202</v>
      </c>
      <c r="AD31" s="31">
        <v>14733</v>
      </c>
      <c r="AE31" s="35"/>
      <c r="AF31" s="36">
        <v>1</v>
      </c>
      <c r="AG31" s="18" t="str">
        <f t="shared" si="0"/>
        <v>機器修繕費</v>
      </c>
      <c r="AH31" s="28">
        <f t="shared" si="2"/>
        <v>12</v>
      </c>
      <c r="AI31" s="37">
        <f t="shared" si="1"/>
        <v>-1686816</v>
      </c>
      <c r="AJ31" s="37">
        <f t="shared" si="1"/>
        <v>0</v>
      </c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</row>
    <row r="32" spans="1:47" ht="24">
      <c r="A32" s="30">
        <v>44188</v>
      </c>
      <c r="B32" s="31">
        <v>645</v>
      </c>
      <c r="C32" s="17"/>
      <c r="D32" s="17" t="s">
        <v>90</v>
      </c>
      <c r="E32" s="17"/>
      <c r="F32" s="17"/>
      <c r="G32" s="17"/>
      <c r="H32" s="17"/>
      <c r="I32" s="17"/>
      <c r="J32" s="17"/>
      <c r="K32" s="17" t="s">
        <v>92</v>
      </c>
      <c r="L32" s="17"/>
      <c r="M32" s="17"/>
      <c r="N32" s="17"/>
      <c r="O32" s="17" t="s">
        <v>94</v>
      </c>
      <c r="P32" s="17" t="s">
        <v>95</v>
      </c>
      <c r="Q32" s="17"/>
      <c r="R32" s="17"/>
      <c r="S32" s="17"/>
      <c r="T32" s="32"/>
      <c r="U32" s="18"/>
      <c r="V32" s="38">
        <v>755721</v>
      </c>
      <c r="W32" s="18"/>
      <c r="X32" s="32">
        <v>-83037</v>
      </c>
      <c r="Y32" s="17" t="s">
        <v>112</v>
      </c>
      <c r="Z32" s="30"/>
      <c r="AA32" s="17"/>
      <c r="AB32" s="34"/>
      <c r="AC32" s="30">
        <v>44202</v>
      </c>
      <c r="AD32" s="31">
        <v>14734</v>
      </c>
      <c r="AE32" s="35"/>
      <c r="AF32" s="36">
        <v>1</v>
      </c>
      <c r="AG32" s="18" t="str">
        <f t="shared" si="0"/>
        <v>機器修繕費</v>
      </c>
      <c r="AH32" s="28">
        <f t="shared" si="2"/>
        <v>12</v>
      </c>
      <c r="AI32" s="37">
        <f t="shared" si="1"/>
        <v>-755721</v>
      </c>
      <c r="AJ32" s="37">
        <f t="shared" si="1"/>
        <v>0</v>
      </c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</row>
    <row r="33" spans="1:47" ht="24">
      <c r="A33" s="30">
        <v>44190</v>
      </c>
      <c r="B33" s="31">
        <v>647</v>
      </c>
      <c r="C33" s="17"/>
      <c r="D33" s="17" t="s">
        <v>90</v>
      </c>
      <c r="E33" s="17"/>
      <c r="F33" s="17"/>
      <c r="G33" s="17"/>
      <c r="H33" s="17"/>
      <c r="I33" s="17"/>
      <c r="J33" s="17" t="s">
        <v>97</v>
      </c>
      <c r="K33" s="17" t="s">
        <v>92</v>
      </c>
      <c r="L33" s="17" t="s">
        <v>93</v>
      </c>
      <c r="M33" s="17"/>
      <c r="N33" s="17"/>
      <c r="O33" s="17" t="s">
        <v>94</v>
      </c>
      <c r="P33" s="17" t="s">
        <v>95</v>
      </c>
      <c r="Q33" s="17"/>
      <c r="R33" s="17"/>
      <c r="S33" s="17"/>
      <c r="T33" s="38">
        <v>11000</v>
      </c>
      <c r="U33" s="18"/>
      <c r="V33" s="32"/>
      <c r="W33" s="18"/>
      <c r="X33" s="32">
        <v>-72037</v>
      </c>
      <c r="Y33" s="17" t="s">
        <v>113</v>
      </c>
      <c r="Z33" s="30"/>
      <c r="AA33" s="17"/>
      <c r="AB33" s="34"/>
      <c r="AC33" s="30">
        <v>44202</v>
      </c>
      <c r="AD33" s="31">
        <v>14665</v>
      </c>
      <c r="AE33" s="35"/>
      <c r="AF33" s="36">
        <v>1</v>
      </c>
      <c r="AG33" s="18" t="str">
        <f t="shared" si="0"/>
        <v>機器修繕費</v>
      </c>
      <c r="AH33" s="28">
        <f t="shared" si="2"/>
        <v>12</v>
      </c>
      <c r="AI33" s="37">
        <f t="shared" si="1"/>
        <v>11000</v>
      </c>
      <c r="AJ33" s="37">
        <f t="shared" si="1"/>
        <v>0</v>
      </c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</row>
    <row r="34" spans="1:47" ht="24">
      <c r="A34" s="30">
        <v>44190</v>
      </c>
      <c r="B34" s="31">
        <v>649</v>
      </c>
      <c r="C34" s="17"/>
      <c r="D34" s="17" t="s">
        <v>90</v>
      </c>
      <c r="E34" s="17"/>
      <c r="F34" s="17"/>
      <c r="G34" s="17"/>
      <c r="H34" s="17"/>
      <c r="I34" s="17"/>
      <c r="J34" s="17" t="s">
        <v>97</v>
      </c>
      <c r="K34" s="17" t="s">
        <v>92</v>
      </c>
      <c r="L34" s="17" t="s">
        <v>93</v>
      </c>
      <c r="M34" s="17"/>
      <c r="N34" s="17"/>
      <c r="O34" s="17" t="s">
        <v>94</v>
      </c>
      <c r="P34" s="17" t="s">
        <v>95</v>
      </c>
      <c r="Q34" s="17"/>
      <c r="R34" s="17"/>
      <c r="S34" s="17"/>
      <c r="T34" s="38">
        <v>137500</v>
      </c>
      <c r="U34" s="18"/>
      <c r="V34" s="32"/>
      <c r="W34" s="18"/>
      <c r="X34" s="32">
        <v>65463</v>
      </c>
      <c r="Y34" s="17" t="s">
        <v>113</v>
      </c>
      <c r="Z34" s="30"/>
      <c r="AA34" s="17"/>
      <c r="AB34" s="34"/>
      <c r="AC34" s="30">
        <v>44202</v>
      </c>
      <c r="AD34" s="31">
        <v>14667</v>
      </c>
      <c r="AE34" s="35"/>
      <c r="AF34" s="36">
        <v>1</v>
      </c>
      <c r="AG34" s="18" t="str">
        <f t="shared" si="0"/>
        <v>機器修繕費</v>
      </c>
      <c r="AH34" s="28">
        <f t="shared" si="2"/>
        <v>12</v>
      </c>
      <c r="AI34" s="37">
        <f t="shared" si="1"/>
        <v>137500</v>
      </c>
      <c r="AJ34" s="37">
        <f t="shared" si="1"/>
        <v>0</v>
      </c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</row>
    <row r="35" spans="1:47" ht="24">
      <c r="A35" s="30">
        <v>44190</v>
      </c>
      <c r="B35" s="31">
        <v>651</v>
      </c>
      <c r="C35" s="17"/>
      <c r="D35" s="17" t="s">
        <v>90</v>
      </c>
      <c r="E35" s="17"/>
      <c r="F35" s="17"/>
      <c r="G35" s="17"/>
      <c r="H35" s="17"/>
      <c r="I35" s="17"/>
      <c r="J35" s="17" t="s">
        <v>97</v>
      </c>
      <c r="K35" s="17" t="s">
        <v>92</v>
      </c>
      <c r="L35" s="17" t="s">
        <v>93</v>
      </c>
      <c r="M35" s="17"/>
      <c r="N35" s="17"/>
      <c r="O35" s="17" t="s">
        <v>94</v>
      </c>
      <c r="P35" s="17" t="s">
        <v>95</v>
      </c>
      <c r="Q35" s="17"/>
      <c r="R35" s="17"/>
      <c r="S35" s="17"/>
      <c r="T35" s="38">
        <v>60500</v>
      </c>
      <c r="U35" s="18"/>
      <c r="V35" s="32"/>
      <c r="W35" s="18"/>
      <c r="X35" s="32">
        <v>125963</v>
      </c>
      <c r="Y35" s="17" t="s">
        <v>113</v>
      </c>
      <c r="Z35" s="30"/>
      <c r="AA35" s="17"/>
      <c r="AB35" s="34"/>
      <c r="AC35" s="30">
        <v>44202</v>
      </c>
      <c r="AD35" s="31">
        <v>14669</v>
      </c>
      <c r="AE35" s="35"/>
      <c r="AF35" s="36">
        <v>1</v>
      </c>
      <c r="AG35" s="18" t="str">
        <f t="shared" si="0"/>
        <v>機器修繕費</v>
      </c>
      <c r="AH35" s="28">
        <f t="shared" si="2"/>
        <v>12</v>
      </c>
      <c r="AI35" s="37">
        <f t="shared" si="1"/>
        <v>60500</v>
      </c>
      <c r="AJ35" s="37">
        <f t="shared" si="1"/>
        <v>0</v>
      </c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</row>
    <row r="36" spans="1:47" ht="24">
      <c r="A36" s="30">
        <v>44190</v>
      </c>
      <c r="B36" s="31">
        <v>681</v>
      </c>
      <c r="C36" s="17"/>
      <c r="D36" s="17" t="s">
        <v>90</v>
      </c>
      <c r="E36" s="17"/>
      <c r="F36" s="17"/>
      <c r="G36" s="17"/>
      <c r="H36" s="17"/>
      <c r="I36" s="17"/>
      <c r="J36" s="17"/>
      <c r="K36" s="17" t="s">
        <v>92</v>
      </c>
      <c r="L36" s="17" t="s">
        <v>93</v>
      </c>
      <c r="M36" s="17"/>
      <c r="N36" s="17"/>
      <c r="O36" s="17" t="s">
        <v>94</v>
      </c>
      <c r="P36" s="17" t="s">
        <v>95</v>
      </c>
      <c r="Q36" s="17"/>
      <c r="R36" s="17"/>
      <c r="S36" s="17"/>
      <c r="T36" s="38">
        <v>407000</v>
      </c>
      <c r="U36" s="18"/>
      <c r="V36" s="32"/>
      <c r="W36" s="18"/>
      <c r="X36" s="32">
        <v>532963</v>
      </c>
      <c r="Y36" s="17" t="s">
        <v>114</v>
      </c>
      <c r="Z36" s="30"/>
      <c r="AA36" s="17"/>
      <c r="AB36" s="34"/>
      <c r="AC36" s="30">
        <v>44229</v>
      </c>
      <c r="AD36" s="31">
        <v>14752</v>
      </c>
      <c r="AE36" s="35"/>
      <c r="AF36" s="36">
        <v>1</v>
      </c>
      <c r="AG36" s="18" t="str">
        <f t="shared" si="0"/>
        <v>機器修繕費</v>
      </c>
      <c r="AH36" s="28">
        <f t="shared" si="2"/>
        <v>12</v>
      </c>
      <c r="AI36" s="37">
        <f t="shared" si="1"/>
        <v>407000</v>
      </c>
      <c r="AJ36" s="37">
        <f t="shared" si="1"/>
        <v>0</v>
      </c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</row>
    <row r="37" spans="1:47" ht="24">
      <c r="A37" s="30">
        <v>44204</v>
      </c>
      <c r="B37" s="31">
        <v>763</v>
      </c>
      <c r="C37" s="17"/>
      <c r="D37" s="17" t="s">
        <v>90</v>
      </c>
      <c r="E37" s="17"/>
      <c r="F37" s="17"/>
      <c r="G37" s="17"/>
      <c r="H37" s="17"/>
      <c r="I37" s="17"/>
      <c r="J37" s="17"/>
      <c r="K37" s="17" t="s">
        <v>92</v>
      </c>
      <c r="L37" s="17" t="s">
        <v>93</v>
      </c>
      <c r="M37" s="17"/>
      <c r="N37" s="17"/>
      <c r="O37" s="17" t="s">
        <v>94</v>
      </c>
      <c r="P37" s="17" t="s">
        <v>95</v>
      </c>
      <c r="Q37" s="17"/>
      <c r="R37" s="17"/>
      <c r="S37" s="17"/>
      <c r="T37" s="38">
        <v>66000</v>
      </c>
      <c r="U37" s="18"/>
      <c r="V37" s="32"/>
      <c r="W37" s="18"/>
      <c r="X37" s="32">
        <v>598963</v>
      </c>
      <c r="Y37" s="17" t="s">
        <v>115</v>
      </c>
      <c r="Z37" s="30"/>
      <c r="AA37" s="17"/>
      <c r="AB37" s="34"/>
      <c r="AC37" s="30">
        <v>44251</v>
      </c>
      <c r="AD37" s="31">
        <v>14863</v>
      </c>
      <c r="AE37" s="35"/>
      <c r="AF37" s="36">
        <v>1</v>
      </c>
      <c r="AG37" s="18" t="str">
        <f t="shared" si="0"/>
        <v>機器修繕費</v>
      </c>
      <c r="AH37" s="28">
        <f t="shared" si="2"/>
        <v>1</v>
      </c>
      <c r="AI37" s="37">
        <f t="shared" si="1"/>
        <v>66000</v>
      </c>
      <c r="AJ37" s="37">
        <f t="shared" si="1"/>
        <v>0</v>
      </c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</row>
    <row r="38" spans="1:47" ht="24">
      <c r="A38" s="30">
        <v>44204</v>
      </c>
      <c r="B38" s="31">
        <v>767</v>
      </c>
      <c r="C38" s="17"/>
      <c r="D38" s="17" t="s">
        <v>90</v>
      </c>
      <c r="E38" s="17"/>
      <c r="F38" s="17"/>
      <c r="G38" s="17"/>
      <c r="H38" s="17"/>
      <c r="I38" s="17"/>
      <c r="J38" s="17"/>
      <c r="K38" s="17" t="s">
        <v>92</v>
      </c>
      <c r="L38" s="17" t="s">
        <v>93</v>
      </c>
      <c r="M38" s="17"/>
      <c r="N38" s="17"/>
      <c r="O38" s="17" t="s">
        <v>94</v>
      </c>
      <c r="P38" s="17" t="s">
        <v>95</v>
      </c>
      <c r="Q38" s="17"/>
      <c r="R38" s="17"/>
      <c r="S38" s="17"/>
      <c r="T38" s="38">
        <v>216700</v>
      </c>
      <c r="U38" s="18"/>
      <c r="V38" s="32"/>
      <c r="W38" s="18"/>
      <c r="X38" s="32">
        <v>815663</v>
      </c>
      <c r="Y38" s="17" t="s">
        <v>116</v>
      </c>
      <c r="Z38" s="30"/>
      <c r="AA38" s="17"/>
      <c r="AB38" s="34"/>
      <c r="AC38" s="30">
        <v>44251</v>
      </c>
      <c r="AD38" s="31">
        <v>14867</v>
      </c>
      <c r="AE38" s="35"/>
      <c r="AF38" s="36">
        <v>1</v>
      </c>
      <c r="AG38" s="18" t="str">
        <f t="shared" si="0"/>
        <v>機器修繕費</v>
      </c>
      <c r="AH38" s="28">
        <f t="shared" si="2"/>
        <v>1</v>
      </c>
      <c r="AI38" s="37">
        <f t="shared" si="1"/>
        <v>216700</v>
      </c>
      <c r="AJ38" s="37">
        <f t="shared" si="1"/>
        <v>0</v>
      </c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</row>
    <row r="39" spans="1:47" ht="24">
      <c r="A39" s="30">
        <v>44232</v>
      </c>
      <c r="B39" s="31">
        <v>812</v>
      </c>
      <c r="C39" s="17"/>
      <c r="D39" s="17" t="s">
        <v>90</v>
      </c>
      <c r="E39" s="17"/>
      <c r="F39" s="17"/>
      <c r="G39" s="17"/>
      <c r="H39" s="17"/>
      <c r="I39" s="17"/>
      <c r="J39" s="17" t="s">
        <v>97</v>
      </c>
      <c r="K39" s="17" t="s">
        <v>92</v>
      </c>
      <c r="L39" s="17" t="s">
        <v>93</v>
      </c>
      <c r="M39" s="17"/>
      <c r="N39" s="17"/>
      <c r="O39" s="17" t="s">
        <v>94</v>
      </c>
      <c r="P39" s="17" t="s">
        <v>102</v>
      </c>
      <c r="Q39" s="17"/>
      <c r="R39" s="17"/>
      <c r="S39" s="17"/>
      <c r="T39" s="38">
        <v>13750</v>
      </c>
      <c r="U39" s="18"/>
      <c r="V39" s="32"/>
      <c r="W39" s="18"/>
      <c r="X39" s="32">
        <v>829413</v>
      </c>
      <c r="Y39" s="17" t="s">
        <v>117</v>
      </c>
      <c r="Z39" s="30"/>
      <c r="AA39" s="17"/>
      <c r="AB39" s="34"/>
      <c r="AC39" s="30">
        <v>44386</v>
      </c>
      <c r="AD39" s="31">
        <v>16404</v>
      </c>
      <c r="AE39" s="35"/>
      <c r="AF39" s="36">
        <v>1</v>
      </c>
      <c r="AG39" s="18" t="str">
        <f t="shared" si="0"/>
        <v>機器修繕費</v>
      </c>
      <c r="AH39" s="28">
        <f t="shared" si="2"/>
        <v>2</v>
      </c>
      <c r="AI39" s="37">
        <f t="shared" si="1"/>
        <v>13750</v>
      </c>
      <c r="AJ39" s="37">
        <f t="shared" si="1"/>
        <v>0</v>
      </c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</row>
    <row r="40" spans="1:47" ht="24">
      <c r="A40" s="30">
        <v>44259</v>
      </c>
      <c r="B40" s="31">
        <v>947</v>
      </c>
      <c r="C40" s="17"/>
      <c r="D40" s="17" t="s">
        <v>90</v>
      </c>
      <c r="E40" s="17"/>
      <c r="F40" s="17"/>
      <c r="G40" s="17"/>
      <c r="H40" s="17"/>
      <c r="I40" s="17"/>
      <c r="J40" s="17" t="s">
        <v>97</v>
      </c>
      <c r="K40" s="17" t="s">
        <v>92</v>
      </c>
      <c r="L40" s="17" t="s">
        <v>93</v>
      </c>
      <c r="M40" s="17"/>
      <c r="N40" s="17"/>
      <c r="O40" s="17" t="s">
        <v>94</v>
      </c>
      <c r="P40" s="17" t="s">
        <v>95</v>
      </c>
      <c r="Q40" s="17"/>
      <c r="R40" s="17"/>
      <c r="S40" s="17"/>
      <c r="T40" s="38">
        <v>13750</v>
      </c>
      <c r="U40" s="18"/>
      <c r="V40" s="32"/>
      <c r="W40" s="18"/>
      <c r="X40" s="32">
        <v>843163</v>
      </c>
      <c r="Y40" s="17" t="s">
        <v>117</v>
      </c>
      <c r="Z40" s="30"/>
      <c r="AA40" s="17"/>
      <c r="AB40" s="34"/>
      <c r="AC40" s="30">
        <v>44386</v>
      </c>
      <c r="AD40" s="31">
        <v>16405</v>
      </c>
      <c r="AE40" s="35"/>
      <c r="AF40" s="36">
        <v>1</v>
      </c>
      <c r="AG40" s="18" t="str">
        <f t="shared" si="0"/>
        <v>機器修繕費</v>
      </c>
      <c r="AH40" s="28">
        <f t="shared" si="2"/>
        <v>3</v>
      </c>
      <c r="AI40" s="37">
        <f t="shared" si="1"/>
        <v>13750</v>
      </c>
      <c r="AJ40" s="37">
        <f t="shared" si="1"/>
        <v>0</v>
      </c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</row>
    <row r="41" spans="1:47" ht="24">
      <c r="A41" s="30">
        <v>44314</v>
      </c>
      <c r="B41" s="31">
        <v>1054</v>
      </c>
      <c r="C41" s="17"/>
      <c r="D41" s="17" t="s">
        <v>90</v>
      </c>
      <c r="E41" s="17"/>
      <c r="F41" s="17"/>
      <c r="G41" s="17"/>
      <c r="H41" s="17"/>
      <c r="I41" s="17"/>
      <c r="J41" s="17" t="s">
        <v>97</v>
      </c>
      <c r="K41" s="17" t="s">
        <v>92</v>
      </c>
      <c r="L41" s="17" t="s">
        <v>93</v>
      </c>
      <c r="M41" s="17"/>
      <c r="N41" s="17"/>
      <c r="O41" s="17" t="s">
        <v>94</v>
      </c>
      <c r="P41" s="17" t="s">
        <v>102</v>
      </c>
      <c r="Q41" s="17"/>
      <c r="R41" s="17"/>
      <c r="S41" s="17"/>
      <c r="T41" s="38">
        <v>13750</v>
      </c>
      <c r="U41" s="18"/>
      <c r="V41" s="32"/>
      <c r="W41" s="18"/>
      <c r="X41" s="32">
        <v>856913</v>
      </c>
      <c r="Y41" s="17" t="s">
        <v>117</v>
      </c>
      <c r="Z41" s="30"/>
      <c r="AA41" s="17"/>
      <c r="AB41" s="34"/>
      <c r="AC41" s="30">
        <v>44386</v>
      </c>
      <c r="AD41" s="31">
        <v>16406</v>
      </c>
      <c r="AE41" s="35"/>
      <c r="AF41" s="36">
        <v>1</v>
      </c>
      <c r="AG41" s="18" t="str">
        <f t="shared" si="0"/>
        <v>機器修繕費</v>
      </c>
      <c r="AH41" s="28">
        <f t="shared" si="2"/>
        <v>4</v>
      </c>
      <c r="AI41" s="37">
        <f t="shared" si="1"/>
        <v>13750</v>
      </c>
      <c r="AJ41" s="37">
        <f t="shared" si="1"/>
        <v>0</v>
      </c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</row>
    <row r="42" spans="1:47" ht="24">
      <c r="A42" s="30">
        <v>44340</v>
      </c>
      <c r="B42" s="31">
        <v>1162</v>
      </c>
      <c r="C42" s="17"/>
      <c r="D42" s="17" t="s">
        <v>90</v>
      </c>
      <c r="E42" s="17"/>
      <c r="F42" s="17"/>
      <c r="G42" s="17"/>
      <c r="H42" s="17"/>
      <c r="I42" s="17"/>
      <c r="J42" s="17" t="s">
        <v>97</v>
      </c>
      <c r="K42" s="17" t="s">
        <v>92</v>
      </c>
      <c r="L42" s="17" t="s">
        <v>93</v>
      </c>
      <c r="M42" s="17"/>
      <c r="N42" s="17"/>
      <c r="O42" s="17" t="s">
        <v>94</v>
      </c>
      <c r="P42" s="17" t="s">
        <v>95</v>
      </c>
      <c r="Q42" s="17"/>
      <c r="R42" s="17"/>
      <c r="S42" s="17"/>
      <c r="T42" s="38">
        <v>13750</v>
      </c>
      <c r="U42" s="18"/>
      <c r="V42" s="32"/>
      <c r="W42" s="18"/>
      <c r="X42" s="32">
        <v>870663</v>
      </c>
      <c r="Y42" s="17" t="s">
        <v>98</v>
      </c>
      <c r="Z42" s="30"/>
      <c r="AA42" s="17"/>
      <c r="AB42" s="34"/>
      <c r="AC42" s="30">
        <v>44360</v>
      </c>
      <c r="AD42" s="31">
        <v>15876</v>
      </c>
      <c r="AE42" s="35"/>
      <c r="AF42" s="36">
        <v>1</v>
      </c>
      <c r="AG42" s="18" t="str">
        <f t="shared" si="0"/>
        <v>機器修繕費</v>
      </c>
      <c r="AH42" s="28">
        <f>MONTH(A42)</f>
        <v>5</v>
      </c>
      <c r="AI42" s="37">
        <f t="shared" si="1"/>
        <v>13750</v>
      </c>
      <c r="AJ42" s="37">
        <f t="shared" si="1"/>
        <v>0</v>
      </c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</row>
    <row r="43" spans="1:47" ht="24">
      <c r="A43" s="18"/>
      <c r="B43" s="18"/>
      <c r="C43" s="17"/>
      <c r="D43" s="19"/>
      <c r="E43" s="19"/>
      <c r="F43" s="19"/>
      <c r="G43" s="19"/>
      <c r="H43" s="19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</row>
    <row r="44" spans="1:47" ht="24">
      <c r="A44" s="18"/>
      <c r="B44" s="18"/>
      <c r="C44" s="17"/>
      <c r="D44" s="19"/>
      <c r="E44" s="19"/>
      <c r="F44" s="19"/>
      <c r="G44" s="19"/>
      <c r="H44" s="19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</row>
    <row r="45" spans="1:47" ht="24">
      <c r="A45" s="18"/>
      <c r="B45" s="18"/>
      <c r="C45" s="17"/>
      <c r="D45" s="19"/>
      <c r="E45" s="19"/>
      <c r="F45" s="19"/>
      <c r="G45" s="19"/>
      <c r="H45" s="19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 t="s">
        <v>118</v>
      </c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</row>
    <row r="46" spans="1:47" ht="24">
      <c r="A46" s="18"/>
      <c r="B46" s="18"/>
      <c r="C46" s="17"/>
      <c r="D46" s="19"/>
      <c r="E46" s="19"/>
      <c r="F46" s="19"/>
      <c r="G46" s="19"/>
      <c r="H46" s="19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28" t="s">
        <v>89</v>
      </c>
      <c r="AI46" s="39" t="str">
        <f>+AI13</f>
        <v>機器修繕費</v>
      </c>
      <c r="AJ46" s="39" t="str">
        <f>+AJ13</f>
        <v>草刈りその他</v>
      </c>
      <c r="AK46" s="28" t="s">
        <v>119</v>
      </c>
      <c r="AL46" s="18"/>
      <c r="AM46" s="18"/>
      <c r="AN46" s="18"/>
      <c r="AO46" s="18"/>
      <c r="AP46" s="18"/>
      <c r="AQ46" s="18"/>
      <c r="AR46" s="18"/>
      <c r="AS46" s="18"/>
      <c r="AT46" s="18"/>
      <c r="AU46" s="18"/>
    </row>
    <row r="47" spans="1:47" ht="24">
      <c r="A47" s="18"/>
      <c r="B47" s="18"/>
      <c r="C47" s="17"/>
      <c r="D47" s="19"/>
      <c r="E47" s="19"/>
      <c r="F47" s="19"/>
      <c r="G47" s="19"/>
      <c r="H47" s="19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28">
        <v>6</v>
      </c>
      <c r="AI47" s="37">
        <f t="shared" ref="AI47:AJ58" si="3">SUMIFS(AI$14:AI$42,$AH$14:$AH$42,$AH47)</f>
        <v>13750</v>
      </c>
      <c r="AJ47" s="37">
        <f t="shared" si="3"/>
        <v>407000</v>
      </c>
      <c r="AK47" s="37">
        <f>SUM(AI47:AJ47)</f>
        <v>420750</v>
      </c>
      <c r="AL47" s="18"/>
      <c r="AM47" s="32">
        <f>+AI47</f>
        <v>13750</v>
      </c>
      <c r="AN47" s="18"/>
      <c r="AO47" s="18"/>
      <c r="AP47" s="18"/>
      <c r="AQ47" s="18"/>
      <c r="AR47" s="18"/>
      <c r="AS47" s="18"/>
      <c r="AT47" s="18"/>
      <c r="AU47" s="18"/>
    </row>
    <row r="48" spans="1:47" ht="24">
      <c r="A48" s="18"/>
      <c r="B48" s="18"/>
      <c r="C48" s="17"/>
      <c r="D48" s="19"/>
      <c r="E48" s="19"/>
      <c r="F48" s="19"/>
      <c r="G48" s="19"/>
      <c r="H48" s="19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28">
        <v>7</v>
      </c>
      <c r="AI48" s="37">
        <f>SUMIFS(AI$14:AI$42,$AH$14:$AH$42,$AH48)</f>
        <v>13750</v>
      </c>
      <c r="AJ48" s="37">
        <f t="shared" si="3"/>
        <v>0</v>
      </c>
      <c r="AK48" s="37">
        <f t="shared" ref="AK48:AK58" si="4">SUM(AI48:AJ48)</f>
        <v>13750</v>
      </c>
      <c r="AL48" s="18"/>
      <c r="AM48" s="32">
        <f>+AI48</f>
        <v>13750</v>
      </c>
      <c r="AN48" s="18"/>
      <c r="AO48" s="18"/>
      <c r="AP48" s="18"/>
      <c r="AQ48" s="18"/>
      <c r="AR48" s="18"/>
      <c r="AS48" s="18"/>
      <c r="AT48" s="18"/>
      <c r="AU48" s="18"/>
    </row>
    <row r="49" spans="1:47" ht="24">
      <c r="A49" s="18"/>
      <c r="B49" s="18"/>
      <c r="C49" s="17"/>
      <c r="D49" s="19"/>
      <c r="E49" s="19"/>
      <c r="F49" s="19"/>
      <c r="G49" s="19"/>
      <c r="H49" s="19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28">
        <v>8</v>
      </c>
      <c r="AI49" s="37">
        <f>SUMIFS(AI$14:AI$42,$AH$14:$AH$42,$AH49)</f>
        <v>34650</v>
      </c>
      <c r="AJ49" s="37">
        <f t="shared" si="3"/>
        <v>0</v>
      </c>
      <c r="AK49" s="37">
        <f t="shared" si="4"/>
        <v>34650</v>
      </c>
      <c r="AL49" s="18"/>
      <c r="AM49" s="32">
        <f>+AI49</f>
        <v>34650</v>
      </c>
      <c r="AN49" s="18"/>
      <c r="AO49" s="18"/>
      <c r="AP49" s="18"/>
      <c r="AQ49" s="18"/>
      <c r="AR49" s="18"/>
      <c r="AS49" s="18"/>
      <c r="AT49" s="18"/>
      <c r="AU49" s="18"/>
    </row>
    <row r="50" spans="1:47" ht="24">
      <c r="A50" s="18"/>
      <c r="B50" s="18"/>
      <c r="C50" s="17"/>
      <c r="D50" s="19"/>
      <c r="E50" s="19"/>
      <c r="F50" s="19"/>
      <c r="G50" s="19"/>
      <c r="H50" s="19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28">
        <v>9</v>
      </c>
      <c r="AI50" s="37">
        <f t="shared" si="3"/>
        <v>182050</v>
      </c>
      <c r="AJ50" s="37">
        <f t="shared" si="3"/>
        <v>198000</v>
      </c>
      <c r="AK50" s="37">
        <f t="shared" si="4"/>
        <v>380050</v>
      </c>
      <c r="AL50" s="18"/>
      <c r="AM50" s="32">
        <f>+AI50</f>
        <v>182050</v>
      </c>
      <c r="AN50" s="18"/>
      <c r="AO50" s="18"/>
      <c r="AP50" s="18"/>
      <c r="AQ50" s="18"/>
      <c r="AR50" s="18"/>
      <c r="AS50" s="18"/>
      <c r="AT50" s="18"/>
      <c r="AU50" s="18"/>
    </row>
    <row r="51" spans="1:47" ht="24">
      <c r="A51" s="18"/>
      <c r="B51" s="18"/>
      <c r="C51" s="17"/>
      <c r="D51" s="19"/>
      <c r="E51" s="19"/>
      <c r="F51" s="19"/>
      <c r="G51" s="19"/>
      <c r="H51" s="19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28">
        <v>10</v>
      </c>
      <c r="AI51" s="37">
        <f t="shared" si="3"/>
        <v>0</v>
      </c>
      <c r="AJ51" s="37">
        <f t="shared" si="3"/>
        <v>108900</v>
      </c>
      <c r="AK51" s="37">
        <f t="shared" si="4"/>
        <v>108900</v>
      </c>
      <c r="AL51" s="18"/>
      <c r="AM51" s="32">
        <f t="shared" ref="AM51:AM58" si="5">+AI51</f>
        <v>0</v>
      </c>
      <c r="AN51" s="18"/>
      <c r="AO51" s="18"/>
      <c r="AP51" s="18"/>
      <c r="AQ51" s="18"/>
      <c r="AR51" s="18"/>
      <c r="AS51" s="18"/>
      <c r="AT51" s="18"/>
      <c r="AU51" s="18"/>
    </row>
    <row r="52" spans="1:47" ht="24">
      <c r="A52" s="18"/>
      <c r="B52" s="18"/>
      <c r="C52" s="17"/>
      <c r="D52" s="19"/>
      <c r="E52" s="19"/>
      <c r="F52" s="19"/>
      <c r="G52" s="19"/>
      <c r="H52" s="19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28">
        <v>11</v>
      </c>
      <c r="AI52" s="37">
        <f t="shared" si="3"/>
        <v>1401400</v>
      </c>
      <c r="AJ52" s="37">
        <f t="shared" si="3"/>
        <v>0</v>
      </c>
      <c r="AK52" s="37">
        <f t="shared" si="4"/>
        <v>1401400</v>
      </c>
      <c r="AL52" s="18"/>
      <c r="AM52" s="32">
        <f t="shared" si="5"/>
        <v>1401400</v>
      </c>
      <c r="AN52" s="18"/>
      <c r="AO52" s="18"/>
      <c r="AP52" s="18"/>
      <c r="AQ52" s="18"/>
      <c r="AR52" s="18"/>
      <c r="AS52" s="18"/>
      <c r="AT52" s="18"/>
      <c r="AU52" s="18"/>
    </row>
    <row r="53" spans="1:47" ht="24">
      <c r="A53" s="18"/>
      <c r="B53" s="18"/>
      <c r="C53" s="17"/>
      <c r="D53" s="19"/>
      <c r="E53" s="19"/>
      <c r="F53" s="19"/>
      <c r="G53" s="19"/>
      <c r="H53" s="19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28">
        <v>12</v>
      </c>
      <c r="AI53" s="37">
        <f t="shared" si="3"/>
        <v>-1826537</v>
      </c>
      <c r="AJ53" s="37">
        <f t="shared" si="3"/>
        <v>0</v>
      </c>
      <c r="AK53" s="37">
        <f t="shared" si="4"/>
        <v>-1826537</v>
      </c>
      <c r="AL53" s="18"/>
      <c r="AM53" s="32">
        <f t="shared" si="5"/>
        <v>-1826537</v>
      </c>
      <c r="AN53" s="18"/>
      <c r="AO53" s="18"/>
      <c r="AP53" s="18"/>
      <c r="AQ53" s="18"/>
      <c r="AR53" s="18"/>
      <c r="AS53" s="18"/>
      <c r="AT53" s="18"/>
      <c r="AU53" s="18"/>
    </row>
    <row r="54" spans="1:47" ht="24">
      <c r="A54" s="18"/>
      <c r="B54" s="18"/>
      <c r="C54" s="17"/>
      <c r="D54" s="19"/>
      <c r="E54" s="19"/>
      <c r="F54" s="19"/>
      <c r="G54" s="19"/>
      <c r="H54" s="19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28">
        <v>1</v>
      </c>
      <c r="AI54" s="37">
        <f t="shared" si="3"/>
        <v>282700</v>
      </c>
      <c r="AJ54" s="37">
        <f t="shared" si="3"/>
        <v>0</v>
      </c>
      <c r="AK54" s="37">
        <f t="shared" si="4"/>
        <v>282700</v>
      </c>
      <c r="AL54" s="18"/>
      <c r="AM54" s="32">
        <f t="shared" si="5"/>
        <v>282700</v>
      </c>
      <c r="AN54" s="18"/>
      <c r="AO54" s="18"/>
      <c r="AP54" s="18"/>
      <c r="AQ54" s="18"/>
      <c r="AR54" s="18"/>
      <c r="AS54" s="18"/>
      <c r="AT54" s="18"/>
      <c r="AU54" s="18"/>
    </row>
    <row r="55" spans="1:47" ht="24">
      <c r="A55" s="18"/>
      <c r="B55" s="18"/>
      <c r="C55" s="17"/>
      <c r="D55" s="19"/>
      <c r="E55" s="19"/>
      <c r="F55" s="19"/>
      <c r="G55" s="19"/>
      <c r="H55" s="19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28">
        <v>2</v>
      </c>
      <c r="AI55" s="37">
        <f t="shared" si="3"/>
        <v>13750</v>
      </c>
      <c r="AJ55" s="37">
        <f t="shared" si="3"/>
        <v>0</v>
      </c>
      <c r="AK55" s="37">
        <f t="shared" si="4"/>
        <v>13750</v>
      </c>
      <c r="AL55" s="18"/>
      <c r="AM55" s="32">
        <f t="shared" si="5"/>
        <v>13750</v>
      </c>
      <c r="AN55" s="18"/>
      <c r="AO55" s="18"/>
      <c r="AP55" s="18"/>
      <c r="AQ55" s="18"/>
      <c r="AR55" s="18"/>
      <c r="AS55" s="18"/>
      <c r="AT55" s="18"/>
      <c r="AU55" s="18"/>
    </row>
    <row r="56" spans="1:47" ht="24">
      <c r="A56" s="18"/>
      <c r="B56" s="18"/>
      <c r="C56" s="17"/>
      <c r="D56" s="19"/>
      <c r="E56" s="19"/>
      <c r="F56" s="19"/>
      <c r="G56" s="19"/>
      <c r="H56" s="19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28">
        <v>3</v>
      </c>
      <c r="AI56" s="37">
        <f t="shared" si="3"/>
        <v>13750</v>
      </c>
      <c r="AJ56" s="37">
        <f t="shared" si="3"/>
        <v>0</v>
      </c>
      <c r="AK56" s="37">
        <f t="shared" si="4"/>
        <v>13750</v>
      </c>
      <c r="AL56" s="18"/>
      <c r="AM56" s="32">
        <f t="shared" si="5"/>
        <v>13750</v>
      </c>
      <c r="AN56" s="18"/>
      <c r="AO56" s="18"/>
      <c r="AP56" s="18"/>
      <c r="AQ56" s="18"/>
      <c r="AR56" s="18"/>
      <c r="AS56" s="18"/>
      <c r="AT56" s="18"/>
      <c r="AU56" s="18"/>
    </row>
    <row r="57" spans="1:47" ht="24">
      <c r="A57" s="18"/>
      <c r="B57" s="18"/>
      <c r="C57" s="17"/>
      <c r="D57" s="19"/>
      <c r="E57" s="19"/>
      <c r="F57" s="19"/>
      <c r="G57" s="19"/>
      <c r="H57" s="19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28">
        <v>4</v>
      </c>
      <c r="AI57" s="37">
        <f t="shared" si="3"/>
        <v>13750</v>
      </c>
      <c r="AJ57" s="37">
        <f t="shared" si="3"/>
        <v>0</v>
      </c>
      <c r="AK57" s="37">
        <f t="shared" si="4"/>
        <v>13750</v>
      </c>
      <c r="AL57" s="18"/>
      <c r="AM57" s="32">
        <f t="shared" si="5"/>
        <v>13750</v>
      </c>
      <c r="AN57" s="18"/>
      <c r="AO57" s="18"/>
      <c r="AP57" s="18"/>
      <c r="AQ57" s="18"/>
      <c r="AR57" s="18"/>
      <c r="AS57" s="18"/>
      <c r="AT57" s="18"/>
      <c r="AU57" s="18"/>
    </row>
    <row r="58" spans="1:47" ht="24">
      <c r="A58" s="18"/>
      <c r="B58" s="18"/>
      <c r="C58" s="17"/>
      <c r="D58" s="19"/>
      <c r="E58" s="19"/>
      <c r="F58" s="19"/>
      <c r="G58" s="19"/>
      <c r="H58" s="19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28">
        <v>5</v>
      </c>
      <c r="AI58" s="37">
        <f t="shared" si="3"/>
        <v>13750</v>
      </c>
      <c r="AJ58" s="37">
        <f t="shared" si="3"/>
        <v>0</v>
      </c>
      <c r="AK58" s="37">
        <f t="shared" si="4"/>
        <v>13750</v>
      </c>
      <c r="AL58" s="18"/>
      <c r="AM58" s="32">
        <f t="shared" si="5"/>
        <v>13750</v>
      </c>
      <c r="AN58" s="18"/>
      <c r="AO58" s="18"/>
      <c r="AP58" s="18"/>
      <c r="AQ58" s="18"/>
      <c r="AR58" s="18"/>
      <c r="AS58" s="18"/>
      <c r="AT58" s="18"/>
      <c r="AU58" s="18"/>
    </row>
    <row r="59" spans="1:47" ht="24">
      <c r="A59" s="18"/>
      <c r="B59" s="18"/>
      <c r="C59" s="17"/>
      <c r="D59" s="19"/>
      <c r="E59" s="19"/>
      <c r="F59" s="19"/>
      <c r="G59" s="19"/>
      <c r="H59" s="19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28" t="s">
        <v>119</v>
      </c>
      <c r="AI59" s="37">
        <f>SUM(AI47:AI58)</f>
        <v>156763</v>
      </c>
      <c r="AJ59" s="37">
        <f t="shared" ref="AJ59:AK59" si="6">SUM(AJ47:AJ58)</f>
        <v>713900</v>
      </c>
      <c r="AK59" s="37">
        <f t="shared" si="6"/>
        <v>870663</v>
      </c>
      <c r="AL59" s="18"/>
      <c r="AM59" s="18"/>
      <c r="AN59" s="18"/>
      <c r="AO59" s="18"/>
      <c r="AP59" s="18"/>
      <c r="AQ59" s="18"/>
      <c r="AR59" s="18"/>
      <c r="AS59" s="18"/>
      <c r="AT59" s="18"/>
      <c r="AU59" s="18"/>
    </row>
    <row r="60" spans="1:47" ht="24">
      <c r="A60" s="18"/>
      <c r="B60" s="18"/>
      <c r="C60" s="17"/>
      <c r="D60" s="19"/>
      <c r="E60" s="19"/>
      <c r="F60" s="19"/>
      <c r="G60" s="19"/>
      <c r="H60" s="19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</row>
    <row r="61" spans="1:47" ht="24">
      <c r="A61" s="18"/>
      <c r="B61" s="18"/>
      <c r="C61" s="17"/>
      <c r="D61" s="19"/>
      <c r="E61" s="19"/>
      <c r="F61" s="19"/>
      <c r="G61" s="19"/>
      <c r="H61" s="19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</row>
    <row r="62" spans="1:47" ht="24">
      <c r="A62" s="18"/>
      <c r="B62" s="18"/>
      <c r="C62" s="17"/>
      <c r="D62" s="19"/>
      <c r="E62" s="19"/>
      <c r="F62" s="19"/>
      <c r="G62" s="19"/>
      <c r="H62" s="19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</row>
    <row r="63" spans="1:47" ht="24">
      <c r="A63" s="18"/>
      <c r="B63" s="18"/>
      <c r="C63" s="17"/>
      <c r="D63" s="19"/>
      <c r="E63" s="19"/>
      <c r="F63" s="19"/>
      <c r="G63" s="19"/>
      <c r="H63" s="19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</row>
    <row r="64" spans="1:47" ht="24">
      <c r="A64" s="18"/>
      <c r="B64" s="18"/>
      <c r="C64" s="17"/>
      <c r="D64" s="19"/>
      <c r="E64" s="19"/>
      <c r="F64" s="19"/>
      <c r="G64" s="19"/>
      <c r="H64" s="19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40"/>
      <c r="AI64" s="28">
        <v>6</v>
      </c>
      <c r="AJ64" s="28">
        <v>7</v>
      </c>
      <c r="AK64" s="28">
        <v>8</v>
      </c>
      <c r="AL64" s="28">
        <v>9</v>
      </c>
      <c r="AM64" s="28">
        <v>10</v>
      </c>
      <c r="AN64" s="41">
        <v>11</v>
      </c>
      <c r="AO64" s="42">
        <v>12</v>
      </c>
      <c r="AP64" s="28">
        <v>1</v>
      </c>
      <c r="AQ64" s="28">
        <v>2</v>
      </c>
      <c r="AR64" s="28">
        <v>3</v>
      </c>
      <c r="AS64" s="28">
        <v>4</v>
      </c>
      <c r="AT64" s="28">
        <v>5</v>
      </c>
      <c r="AU64" s="18"/>
    </row>
    <row r="65" spans="1:47" ht="24">
      <c r="A65" s="18"/>
      <c r="B65" s="18"/>
      <c r="C65" s="17"/>
      <c r="D65" s="19"/>
      <c r="E65" s="19"/>
      <c r="F65" s="19"/>
      <c r="G65" s="19"/>
      <c r="H65" s="19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40" t="s">
        <v>54</v>
      </c>
      <c r="AI65" s="37">
        <f t="shared" ref="AI65:AQ65" si="7">VLOOKUP(AI$64,$AH$47:$AJ$58,2,FALSE)</f>
        <v>13750</v>
      </c>
      <c r="AJ65" s="37">
        <f t="shared" si="7"/>
        <v>13750</v>
      </c>
      <c r="AK65" s="37">
        <f t="shared" si="7"/>
        <v>34650</v>
      </c>
      <c r="AL65" s="37">
        <f t="shared" si="7"/>
        <v>182050</v>
      </c>
      <c r="AM65" s="37">
        <f t="shared" si="7"/>
        <v>0</v>
      </c>
      <c r="AN65" s="43">
        <f t="shared" si="7"/>
        <v>1401400</v>
      </c>
      <c r="AO65" s="44">
        <f t="shared" si="7"/>
        <v>-1826537</v>
      </c>
      <c r="AP65" s="37">
        <f t="shared" si="7"/>
        <v>282700</v>
      </c>
      <c r="AQ65" s="37">
        <f t="shared" si="7"/>
        <v>13750</v>
      </c>
      <c r="AR65" s="37">
        <f t="shared" ref="AR65:AT65" si="8">VLOOKUP(AR$64,$AH$47:$AJ$58,2,FALSE)</f>
        <v>13750</v>
      </c>
      <c r="AS65" s="37">
        <f t="shared" si="8"/>
        <v>13750</v>
      </c>
      <c r="AT65" s="37">
        <f t="shared" si="8"/>
        <v>13750</v>
      </c>
      <c r="AU65" s="16">
        <f>SUM(AI65:AT65)</f>
        <v>156763</v>
      </c>
    </row>
    <row r="66" spans="1:47" ht="24">
      <c r="A66" s="18"/>
      <c r="B66" s="18"/>
      <c r="C66" s="17"/>
      <c r="D66" s="19"/>
      <c r="E66" s="19"/>
      <c r="F66" s="19"/>
      <c r="G66" s="19"/>
      <c r="H66" s="19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40" t="s">
        <v>56</v>
      </c>
      <c r="AI66" s="37">
        <f t="shared" ref="AI66:AQ66" si="9">VLOOKUP(AI$64,$AH$47:$AJ$58,3,FALSE)</f>
        <v>407000</v>
      </c>
      <c r="AJ66" s="37">
        <f t="shared" si="9"/>
        <v>0</v>
      </c>
      <c r="AK66" s="37">
        <f t="shared" si="9"/>
        <v>0</v>
      </c>
      <c r="AL66" s="37">
        <f t="shared" si="9"/>
        <v>198000</v>
      </c>
      <c r="AM66" s="37">
        <f t="shared" si="9"/>
        <v>108900</v>
      </c>
      <c r="AN66" s="43">
        <f t="shared" si="9"/>
        <v>0</v>
      </c>
      <c r="AO66" s="44">
        <f t="shared" si="9"/>
        <v>0</v>
      </c>
      <c r="AP66" s="37">
        <f t="shared" si="9"/>
        <v>0</v>
      </c>
      <c r="AQ66" s="37">
        <f t="shared" si="9"/>
        <v>0</v>
      </c>
      <c r="AR66" s="37">
        <f t="shared" ref="AR66:AT66" si="10">VLOOKUP(AR$64,$AH$47:$AJ$58,3,FALSE)</f>
        <v>0</v>
      </c>
      <c r="AS66" s="37">
        <f t="shared" si="10"/>
        <v>0</v>
      </c>
      <c r="AT66" s="37">
        <f t="shared" si="10"/>
        <v>0</v>
      </c>
      <c r="AU66" s="16">
        <f>SUM(AI66:AT66)</f>
        <v>713900</v>
      </c>
    </row>
    <row r="67" spans="1:47" ht="24">
      <c r="A67" s="18"/>
      <c r="B67" s="18"/>
      <c r="C67" s="17"/>
      <c r="D67" s="19"/>
      <c r="E67" s="19"/>
      <c r="F67" s="19"/>
      <c r="G67" s="19"/>
      <c r="H67" s="19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>
        <f>SUM(AU65:AU66)</f>
        <v>870663</v>
      </c>
    </row>
    <row r="68" spans="1:47" ht="24">
      <c r="A68" s="18"/>
      <c r="B68" s="18"/>
      <c r="C68" s="17"/>
      <c r="D68" s="19"/>
      <c r="E68" s="19"/>
      <c r="F68" s="19"/>
      <c r="G68" s="19"/>
      <c r="H68" s="19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18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2020年6月~2021年5月</vt:lpstr>
      <vt:lpstr>殿城岩戸修繕費元帳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馬場明彦</dc:creator>
  <cp:lastModifiedBy>ge-pc05</cp:lastModifiedBy>
  <dcterms:created xsi:type="dcterms:W3CDTF">2021-07-09T03:07:30Z</dcterms:created>
  <dcterms:modified xsi:type="dcterms:W3CDTF">2022-06-20T02:59:18Z</dcterms:modified>
</cp:coreProperties>
</file>